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업무\1. 국토부 월보(미분양, 임대, 준공공 등)\1. 2022 미분양\2022.7월\"/>
    </mc:Choice>
  </mc:AlternateContent>
  <bookViews>
    <workbookView xWindow="0" yWindow="0" windowWidth="26955" windowHeight="11160" tabRatio="407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'업체별현황(최종)'!$A$4:$S$154</definedName>
    <definedName name="_xlnm.Print_Area" localSheetId="1">'업체별현황(최종)'!$A$1:$U$264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N82" i="13" l="1"/>
  <c r="M82" i="13"/>
  <c r="O82" i="13"/>
  <c r="M116" i="13"/>
  <c r="O115" i="13"/>
  <c r="M115" i="13"/>
  <c r="O113" i="13"/>
  <c r="O112" i="13"/>
  <c r="O111" i="13"/>
  <c r="O110" i="13"/>
  <c r="N110" i="13"/>
  <c r="M110" i="13"/>
  <c r="O100" i="13"/>
  <c r="N100" i="13"/>
  <c r="M100" i="13"/>
  <c r="M154" i="13" l="1"/>
  <c r="O153" i="13"/>
  <c r="N153" i="13"/>
  <c r="O149" i="13"/>
  <c r="N149" i="13"/>
  <c r="O143" i="13"/>
  <c r="N143" i="13"/>
  <c r="M143" i="13"/>
  <c r="O140" i="13"/>
  <c r="N140" i="13"/>
  <c r="M140" i="13"/>
  <c r="M144" i="13" s="1"/>
  <c r="O137" i="13"/>
  <c r="N137" i="13"/>
  <c r="M137" i="13"/>
  <c r="O134" i="13"/>
  <c r="N134" i="13"/>
  <c r="O131" i="13"/>
  <c r="N131" i="13"/>
  <c r="M131" i="13"/>
  <c r="O127" i="13"/>
  <c r="N127" i="13"/>
  <c r="O123" i="13"/>
  <c r="N123" i="13"/>
  <c r="O119" i="13"/>
  <c r="N119" i="13"/>
  <c r="N144" i="13" l="1"/>
  <c r="N154" i="13"/>
  <c r="O144" i="13"/>
  <c r="O154" i="13" s="1"/>
  <c r="O90" i="13" l="1"/>
  <c r="O116" i="13" s="1"/>
  <c r="N90" i="13"/>
  <c r="N116" i="13" s="1"/>
  <c r="M90" i="13"/>
  <c r="O80" i="13"/>
  <c r="N80" i="13"/>
  <c r="M80" i="13"/>
  <c r="O69" i="13"/>
  <c r="N69" i="13"/>
  <c r="M69" i="13"/>
  <c r="O63" i="13"/>
  <c r="N63" i="13"/>
  <c r="M63" i="13"/>
  <c r="O57" i="13"/>
  <c r="N57" i="13"/>
  <c r="O52" i="13"/>
  <c r="N52" i="13"/>
  <c r="M52" i="13"/>
  <c r="O45" i="13"/>
  <c r="N45" i="13"/>
  <c r="M45" i="13"/>
  <c r="O41" i="13"/>
  <c r="N41" i="13"/>
  <c r="O180" i="13" l="1"/>
  <c r="O27" i="13" l="1"/>
  <c r="N27" i="13"/>
  <c r="M27" i="13"/>
  <c r="O35" i="13"/>
  <c r="N35" i="13"/>
  <c r="M35" i="13"/>
  <c r="O167" i="13" l="1"/>
  <c r="N167" i="13"/>
  <c r="M167" i="13"/>
  <c r="O247" i="13" l="1"/>
  <c r="O23" i="13" l="1"/>
  <c r="N23" i="13"/>
  <c r="M23" i="13"/>
  <c r="O15" i="13"/>
  <c r="N15" i="13"/>
  <c r="M15" i="13"/>
  <c r="O9" i="13"/>
  <c r="N9" i="13"/>
  <c r="M9" i="13"/>
  <c r="M36" i="13" l="1"/>
  <c r="N36" i="13"/>
  <c r="O36" i="13"/>
  <c r="H36" i="1"/>
  <c r="C36" i="1"/>
  <c r="H6" i="1"/>
  <c r="C6" i="1"/>
  <c r="B36" i="1" l="1"/>
  <c r="B6" i="1"/>
  <c r="N222" i="13" l="1"/>
  <c r="O222" i="13"/>
  <c r="M222" i="13"/>
  <c r="N216" i="13"/>
  <c r="O216" i="13"/>
  <c r="M216" i="13"/>
  <c r="O236" i="13" l="1"/>
  <c r="O237" i="13" s="1"/>
  <c r="N236" i="13"/>
  <c r="N237" i="13" s="1"/>
  <c r="M236" i="13"/>
  <c r="M237" i="13" s="1"/>
  <c r="O207" i="13" l="1"/>
  <c r="N207" i="13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11" i="1"/>
  <c r="C12" i="1"/>
  <c r="B12" i="1" s="1"/>
  <c r="C13" i="1"/>
  <c r="C14" i="1"/>
  <c r="C15" i="1"/>
  <c r="C16" i="1"/>
  <c r="C17" i="1"/>
  <c r="B17" i="1" s="1"/>
  <c r="C18" i="1"/>
  <c r="C19" i="1"/>
  <c r="B19" i="1" s="1"/>
  <c r="C20" i="1"/>
  <c r="B20" i="1" s="1"/>
  <c r="C21" i="1"/>
  <c r="C22" i="1"/>
  <c r="C23" i="1"/>
  <c r="B23" i="1" s="1"/>
  <c r="C24" i="1"/>
  <c r="B24" i="1" s="1"/>
  <c r="C25" i="1"/>
  <c r="C26" i="1"/>
  <c r="C27" i="1"/>
  <c r="C28" i="1"/>
  <c r="B42" i="1" l="1"/>
  <c r="B57" i="1"/>
  <c r="B51" i="1"/>
  <c r="B45" i="1"/>
  <c r="B39" i="1"/>
  <c r="B48" i="1"/>
  <c r="B53" i="1"/>
  <c r="B55" i="1"/>
  <c r="B43" i="1"/>
  <c r="B37" i="1"/>
  <c r="B54" i="1"/>
  <c r="B18" i="1"/>
  <c r="B47" i="1"/>
  <c r="B40" i="1"/>
  <c r="B27" i="1"/>
  <c r="B21" i="1"/>
  <c r="B15" i="1"/>
  <c r="B26" i="1"/>
  <c r="B13" i="1"/>
  <c r="B58" i="1"/>
  <c r="B52" i="1"/>
  <c r="B49" i="1"/>
  <c r="B46" i="1"/>
  <c r="B41" i="1"/>
  <c r="B28" i="1"/>
  <c r="B25" i="1"/>
  <c r="B22" i="1"/>
  <c r="B16" i="1"/>
  <c r="B14" i="1"/>
  <c r="B11" i="1"/>
  <c r="B56" i="1"/>
  <c r="B50" i="1"/>
  <c r="B44" i="1"/>
  <c r="B38" i="1"/>
  <c r="M258" i="13" l="1"/>
  <c r="N258" i="13"/>
  <c r="O258" i="13"/>
  <c r="O263" i="13"/>
  <c r="N263" i="13"/>
  <c r="M263" i="13"/>
  <c r="O264" i="13" l="1"/>
  <c r="M264" i="13"/>
  <c r="N264" i="13"/>
  <c r="O253" i="13"/>
  <c r="O254" i="13" s="1"/>
  <c r="N253" i="13"/>
  <c r="M253" i="13"/>
  <c r="N247" i="13"/>
  <c r="M247" i="13"/>
  <c r="N254" i="13" l="1"/>
  <c r="M254" i="13"/>
  <c r="N230" i="13"/>
  <c r="O230" i="13"/>
  <c r="M230" i="13"/>
  <c r="N226" i="13"/>
  <c r="O226" i="13"/>
  <c r="M226" i="13"/>
  <c r="N231" i="13" l="1"/>
  <c r="O231" i="13"/>
  <c r="M231" i="13"/>
  <c r="M207" i="13"/>
  <c r="M223" i="13" s="1"/>
  <c r="N223" i="13" l="1"/>
  <c r="O223" i="13"/>
  <c r="N202" i="13"/>
  <c r="M202" i="13"/>
  <c r="O198" i="13"/>
  <c r="N198" i="13"/>
  <c r="M198" i="13"/>
  <c r="O193" i="13"/>
  <c r="N193" i="13"/>
  <c r="M193" i="13"/>
  <c r="O187" i="13"/>
  <c r="N187" i="13"/>
  <c r="M187" i="13"/>
  <c r="O184" i="13"/>
  <c r="N184" i="13"/>
  <c r="M184" i="13"/>
  <c r="N180" i="13"/>
  <c r="M180" i="13"/>
  <c r="M203" i="13" l="1"/>
  <c r="O203" i="13"/>
  <c r="N203" i="13"/>
  <c r="O173" i="13"/>
  <c r="O174" i="13" s="1"/>
  <c r="N173" i="13"/>
  <c r="N174" i="13" s="1"/>
  <c r="M173" i="13"/>
  <c r="M174" i="13" s="1"/>
  <c r="O162" i="13" l="1"/>
  <c r="N162" i="13"/>
  <c r="M162" i="13"/>
  <c r="O159" i="13"/>
  <c r="N159" i="13"/>
  <c r="M159" i="13"/>
  <c r="M168" i="13" s="1"/>
  <c r="O168" i="13" l="1"/>
  <c r="O267" i="13" s="1"/>
  <c r="N168" i="13"/>
  <c r="M267" i="13" l="1"/>
  <c r="N267" i="13"/>
  <c r="O274" i="13" s="1"/>
  <c r="J34" i="1" l="1"/>
  <c r="I34" i="1"/>
  <c r="E34" i="1"/>
  <c r="D34" i="1"/>
  <c r="E4" i="1"/>
  <c r="D4" i="1"/>
  <c r="H9" i="1"/>
  <c r="H8" i="1"/>
  <c r="H7" i="1"/>
  <c r="J4" i="1"/>
  <c r="H35" i="1" l="1"/>
  <c r="L34" i="1"/>
  <c r="K34" i="1"/>
  <c r="L4" i="1"/>
  <c r="K4" i="1"/>
  <c r="I4" i="1"/>
  <c r="H5" i="1"/>
  <c r="H34" i="1" l="1"/>
  <c r="H4" i="1"/>
  <c r="C5" i="1" l="1"/>
  <c r="C8" i="1" l="1"/>
  <c r="F34" i="1" l="1"/>
  <c r="G34" i="1"/>
  <c r="C9" i="1"/>
  <c r="C10" i="1"/>
  <c r="C7" i="1"/>
  <c r="C35" i="1" l="1"/>
  <c r="G4" i="1"/>
  <c r="F4" i="1"/>
  <c r="B10" i="1" l="1"/>
  <c r="B35" i="1"/>
  <c r="C34" i="1"/>
  <c r="B8" i="1"/>
  <c r="B7" i="1"/>
  <c r="B9" i="1"/>
  <c r="B5" i="1"/>
  <c r="C4" i="1"/>
  <c r="B4" i="1" l="1"/>
  <c r="B34" i="1"/>
</calcChain>
</file>

<file path=xl/sharedStrings.xml><?xml version="1.0" encoding="utf-8"?>
<sst xmlns="http://schemas.openxmlformats.org/spreadsheetml/2006/main" count="764" uniqueCount="402">
  <si>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</si>
  <si>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</si>
  <si>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</si>
  <si>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</si>
  <si>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</si>
  <si>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</si>
  <si>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</si>
  <si>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</si>
  <si>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</si>
  <si>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</si>
  <si>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</si>
  <si>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</si>
  <si>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</si>
  <si>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</si>
  <si>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</si>
  <si>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</si>
  <si>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</si>
  <si>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</si>
  <si>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</si>
  <si>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</si>
  <si>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</si>
  <si>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</si>
  <si>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</si>
  <si>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</si>
  <si>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</si>
  <si>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</si>
  <si>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</si>
  <si>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</si>
  <si>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</si>
  <si>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</si>
  <si>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</si>
  <si>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</si>
  <si>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</si>
  <si>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</si>
  <si>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경상북도</t>
    <phoneticPr fontId="36" type="noConversion"/>
  </si>
  <si>
    <t>포항시 남구</t>
    <phoneticPr fontId="36" type="noConversion"/>
  </si>
  <si>
    <t>포항시 북구</t>
    <phoneticPr fontId="36" type="noConversion"/>
  </si>
  <si>
    <t>민간</t>
  </si>
  <si>
    <t>분양</t>
  </si>
  <si>
    <t>오천읍</t>
    <phoneticPr fontId="36" type="noConversion"/>
  </si>
  <si>
    <t>우현동</t>
    <phoneticPr fontId="36" type="noConversion"/>
  </si>
  <si>
    <t>흥해읍</t>
    <phoneticPr fontId="36" type="noConversion"/>
  </si>
  <si>
    <t>준공</t>
  </si>
  <si>
    <t>_</t>
  </si>
  <si>
    <t>포항시</t>
  </si>
  <si>
    <t>□ 경상북도 민간/분양 미분양주택 현황(총괄)</t>
    <phoneticPr fontId="36" type="noConversion"/>
  </si>
  <si>
    <t>□ 경상북도 민간/분양 미분양주택 현황(준공후)</t>
    <phoneticPr fontId="36" type="noConversion"/>
  </si>
  <si>
    <t>경주시</t>
  </si>
  <si>
    <t>외동읍</t>
    <phoneticPr fontId="36" type="noConversion"/>
  </si>
  <si>
    <t>천북면</t>
    <phoneticPr fontId="36" type="noConversion"/>
  </si>
  <si>
    <t>미소지움 시티
외동읍 입실리 1294번지 외3필지</t>
    <phoneticPr fontId="36" type="noConversion"/>
  </si>
  <si>
    <t>에스지
신성건설㈜</t>
    <phoneticPr fontId="36" type="noConversion"/>
  </si>
  <si>
    <t>㈜코람코
자산신탁</t>
    <phoneticPr fontId="36" type="noConversion"/>
  </si>
  <si>
    <t>신구건설㈜</t>
  </si>
  <si>
    <t>대한토지
신탁㈜</t>
    <phoneticPr fontId="36" type="noConversion"/>
  </si>
  <si>
    <t>㈜백상건설</t>
  </si>
  <si>
    <t>코리아
신탁㈜</t>
    <phoneticPr fontId="36" type="noConversion"/>
  </si>
  <si>
    <t>준공</t>
    <phoneticPr fontId="36" type="noConversion"/>
  </si>
  <si>
    <t>-</t>
    <phoneticPr fontId="36" type="noConversion"/>
  </si>
  <si>
    <t>경주시</t>
    <phoneticPr fontId="36" type="noConversion"/>
  </si>
  <si>
    <t>율곡동
(혁신도시)</t>
    <phoneticPr fontId="36" type="noConversion"/>
  </si>
  <si>
    <t>771번지</t>
    <phoneticPr fontId="36" type="noConversion"/>
  </si>
  <si>
    <t>㈜부영주택</t>
    <phoneticPr fontId="36" type="noConversion"/>
  </si>
  <si>
    <t>2016-12-30</t>
  </si>
  <si>
    <t>2017-01-09</t>
  </si>
  <si>
    <t>2016-12-13</t>
  </si>
  <si>
    <t>어모면
중왕리</t>
    <phoneticPr fontId="36" type="noConversion"/>
  </si>
  <si>
    <t>686-1번지 일원</t>
    <phoneticPr fontId="36" type="noConversion"/>
  </si>
  <si>
    <t>㈜효동종합건설
남흥건설㈜</t>
    <phoneticPr fontId="36" type="noConversion"/>
  </si>
  <si>
    <t>신영부동산신탁㈜</t>
    <phoneticPr fontId="36" type="noConversion"/>
  </si>
  <si>
    <t>2021-03-04</t>
  </si>
  <si>
    <t>2021-03-24</t>
  </si>
  <si>
    <t>미준공</t>
    <phoneticPr fontId="36" type="noConversion"/>
  </si>
  <si>
    <t>김천시</t>
  </si>
  <si>
    <t>김천시</t>
    <phoneticPr fontId="36" type="noConversion"/>
  </si>
  <si>
    <t>미준공</t>
  </si>
  <si>
    <t>민간</t>
    <phoneticPr fontId="36" type="noConversion"/>
  </si>
  <si>
    <t>막곡리 산14-15 일원                     
(풍산읍 막곡리 영무예다음포레스트)</t>
    <phoneticPr fontId="36" type="noConversion"/>
  </si>
  <si>
    <t>안동시</t>
    <phoneticPr fontId="36" type="noConversion"/>
  </si>
  <si>
    <t>구미시</t>
    <phoneticPr fontId="36" type="noConversion"/>
  </si>
  <si>
    <t>오태동</t>
  </si>
  <si>
    <t>오태동 28 외 4필지
(=&gt;오태동 791)
(오태명당풀리비에 1단지)</t>
    <phoneticPr fontId="36" type="noConversion"/>
  </si>
  <si>
    <t>㈜서림
종합건설</t>
  </si>
  <si>
    <t>38A</t>
    <phoneticPr fontId="36" type="noConversion"/>
  </si>
  <si>
    <t>38B</t>
  </si>
  <si>
    <t>56A</t>
  </si>
  <si>
    <t>56B</t>
  </si>
  <si>
    <t>오태동 산4-12 외 2필지
(=&gt;오태동 789)
(오태명당풀리비에 2단지)</t>
    <phoneticPr fontId="36" type="noConversion"/>
  </si>
  <si>
    <t>38A</t>
  </si>
  <si>
    <t>2015.10.15.</t>
  </si>
  <si>
    <t>도량동</t>
  </si>
  <si>
    <t>도량동 230번지
(도량아이센스)</t>
    <phoneticPr fontId="36" type="noConversion"/>
  </si>
  <si>
    <t>산동면</t>
  </si>
  <si>
    <t>산동면 신당리 국가산업단지
확장단지 공동 1BL
(중흥에스클래스2차)</t>
    <phoneticPr fontId="36" type="noConversion"/>
  </si>
  <si>
    <t>중흥토건㈜</t>
  </si>
  <si>
    <t>신평동</t>
    <phoneticPr fontId="36" type="noConversion"/>
  </si>
  <si>
    <t>신평동 495번지
(신평동 성원 상떼빌)</t>
    <phoneticPr fontId="36" type="noConversion"/>
  </si>
  <si>
    <t>117.67A</t>
    <phoneticPr fontId="36" type="noConversion"/>
  </si>
  <si>
    <t>117.67B</t>
    <phoneticPr fontId="36" type="noConversion"/>
  </si>
  <si>
    <t>84.86A</t>
    <phoneticPr fontId="36" type="noConversion"/>
  </si>
  <si>
    <t>84.86B</t>
    <phoneticPr fontId="36" type="noConversion"/>
  </si>
  <si>
    <t>송정동</t>
    <phoneticPr fontId="36" type="noConversion"/>
  </si>
  <si>
    <t>송정동 250-6번지
(송정동 범양레우스)</t>
    <phoneticPr fontId="36" type="noConversion"/>
  </si>
  <si>
    <t>59.99A</t>
    <phoneticPr fontId="36" type="noConversion"/>
  </si>
  <si>
    <t>59.96B</t>
    <phoneticPr fontId="36" type="noConversion"/>
  </si>
  <si>
    <t>구미시</t>
    <phoneticPr fontId="36" type="noConversion"/>
  </si>
  <si>
    <t>완산동</t>
    <phoneticPr fontId="36" type="noConversion"/>
  </si>
  <si>
    <t>영천시 완산동 1460
(미소지움1단지)</t>
    <phoneticPr fontId="36" type="noConversion"/>
  </si>
  <si>
    <t>㈜SG건설</t>
    <phoneticPr fontId="36" type="noConversion"/>
  </si>
  <si>
    <t>㈜한국자산신탁</t>
    <phoneticPr fontId="36" type="noConversion"/>
  </si>
  <si>
    <t>영천시 완산동 1436 B-1블럭</t>
    <phoneticPr fontId="36" type="noConversion"/>
  </si>
  <si>
    <t>대림산업㈜</t>
    <phoneticPr fontId="36" type="noConversion"/>
  </si>
  <si>
    <t>영천시 완산동 1437 B-2블럭</t>
    <phoneticPr fontId="36" type="noConversion"/>
  </si>
  <si>
    <t>경상북도</t>
    <phoneticPr fontId="36" type="noConversion"/>
  </si>
  <si>
    <t>공공</t>
    <phoneticPr fontId="36" type="noConversion"/>
  </si>
  <si>
    <t>시행사
요청으로
대외
비공개</t>
    <phoneticPr fontId="36" type="noConversion"/>
  </si>
  <si>
    <t>영천시</t>
    <phoneticPr fontId="36" type="noConversion"/>
  </si>
  <si>
    <t>상주시</t>
    <phoneticPr fontId="36" type="noConversion"/>
  </si>
  <si>
    <t>동문동</t>
    <phoneticPr fontId="36" type="noConversion"/>
  </si>
  <si>
    <t>상주시 복룡동 486</t>
    <phoneticPr fontId="36" type="noConversion"/>
  </si>
  <si>
    <t>계림동</t>
    <phoneticPr fontId="36" type="noConversion"/>
  </si>
  <si>
    <t>상주시 냉림동 360</t>
    <phoneticPr fontId="36" type="noConversion"/>
  </si>
  <si>
    <t>영천시</t>
    <phoneticPr fontId="36" type="noConversion"/>
  </si>
  <si>
    <t>상주시</t>
    <phoneticPr fontId="36" type="noConversion"/>
  </si>
  <si>
    <t>경산시</t>
    <phoneticPr fontId="36" type="noConversion"/>
  </si>
  <si>
    <t>조영동</t>
    <phoneticPr fontId="36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</si>
  <si>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6" type="noConversion"/>
  </si>
  <si>
    <t>우리종합건설㈜</t>
    <phoneticPr fontId="36" type="noConversion"/>
  </si>
  <si>
    <t>㈜경동주택건설</t>
    <phoneticPr fontId="36" type="noConversion"/>
  </si>
  <si>
    <t>62.3994A</t>
    <phoneticPr fontId="36" type="noConversion"/>
  </si>
  <si>
    <t>83.2922A</t>
    <phoneticPr fontId="36" type="noConversion"/>
  </si>
  <si>
    <t>83.2922B</t>
    <phoneticPr fontId="36" type="noConversion"/>
  </si>
  <si>
    <t>83.2922C</t>
    <phoneticPr fontId="36" type="noConversion"/>
  </si>
  <si>
    <t>82.4777A</t>
    <phoneticPr fontId="36" type="noConversion"/>
  </si>
  <si>
    <t>평산동</t>
    <phoneticPr fontId="36" type="noConversion"/>
  </si>
  <si>
    <t>산41-1번지
샤갈의 마을 씨엘</t>
    <phoneticPr fontId="36" type="noConversion"/>
  </si>
  <si>
    <t>대영에코
건설㈜</t>
    <phoneticPr fontId="36" type="noConversion"/>
  </si>
  <si>
    <t>㈜하나자산
신탁</t>
    <phoneticPr fontId="36" type="noConversion"/>
  </si>
  <si>
    <t>경산시</t>
    <phoneticPr fontId="36" type="noConversion"/>
  </si>
  <si>
    <t>청도군</t>
    <phoneticPr fontId="36" type="noConversion"/>
  </si>
  <si>
    <t>화양읍</t>
    <phoneticPr fontId="36" type="noConversion"/>
  </si>
  <si>
    <t>청도읍</t>
    <phoneticPr fontId="36" type="noConversion"/>
  </si>
  <si>
    <t>범곡리 399-10</t>
    <phoneticPr fontId="36" type="noConversion"/>
  </si>
  <si>
    <t>고수리 842-1</t>
    <phoneticPr fontId="36" type="noConversion"/>
  </si>
  <si>
    <t>㈜비슬종합건설</t>
  </si>
  <si>
    <t>㈜송은주택</t>
  </si>
  <si>
    <t>㈜디케이건설</t>
  </si>
  <si>
    <t>㈜씨엠
종합건설</t>
    <phoneticPr fontId="36" type="noConversion"/>
  </si>
  <si>
    <t>2017-04-27</t>
    <phoneticPr fontId="36" type="noConversion"/>
  </si>
  <si>
    <t>2017-12-14</t>
    <phoneticPr fontId="36" type="noConversion"/>
  </si>
  <si>
    <t>-</t>
    <phoneticPr fontId="36" type="noConversion"/>
  </si>
  <si>
    <t>준공</t>
    <phoneticPr fontId="36" type="noConversion"/>
  </si>
  <si>
    <t>영주시</t>
    <phoneticPr fontId="36" type="noConversion"/>
  </si>
  <si>
    <t>군위군</t>
  </si>
  <si>
    <t>군위군</t>
    <phoneticPr fontId="36" type="noConversion"/>
  </si>
  <si>
    <t>의성군</t>
  </si>
  <si>
    <t>의성군</t>
    <phoneticPr fontId="36" type="noConversion"/>
  </si>
  <si>
    <t>청송군</t>
  </si>
  <si>
    <t>청송군</t>
    <phoneticPr fontId="36" type="noConversion"/>
  </si>
  <si>
    <t>영양군</t>
  </si>
  <si>
    <t>영양군</t>
    <phoneticPr fontId="36" type="noConversion"/>
  </si>
  <si>
    <t>영덕군</t>
  </si>
  <si>
    <t>영덕군</t>
    <phoneticPr fontId="36" type="noConversion"/>
  </si>
  <si>
    <t>고령군</t>
  </si>
  <si>
    <t>고령군</t>
    <phoneticPr fontId="36" type="noConversion"/>
  </si>
  <si>
    <t>성주군</t>
  </si>
  <si>
    <t>성주군</t>
    <phoneticPr fontId="36" type="noConversion"/>
  </si>
  <si>
    <t>칠곡군</t>
  </si>
  <si>
    <t>칠곡군</t>
    <phoneticPr fontId="36" type="noConversion"/>
  </si>
  <si>
    <t>예천군</t>
  </si>
  <si>
    <t>예천군</t>
    <phoneticPr fontId="36" type="noConversion"/>
  </si>
  <si>
    <t>봉화군</t>
  </si>
  <si>
    <t>봉화군</t>
    <phoneticPr fontId="36" type="noConversion"/>
  </si>
  <si>
    <t>울진군</t>
  </si>
  <si>
    <t>울진군</t>
    <phoneticPr fontId="36" type="noConversion"/>
  </si>
  <si>
    <t>울릉군</t>
  </si>
  <si>
    <t>울릉군</t>
    <phoneticPr fontId="36" type="noConversion"/>
  </si>
  <si>
    <t>문경시</t>
    <phoneticPr fontId="36" type="noConversion"/>
  </si>
  <si>
    <t>경상북도</t>
    <phoneticPr fontId="36" type="noConversion"/>
  </si>
  <si>
    <t>문경읍</t>
    <phoneticPr fontId="36" type="noConversion"/>
  </si>
  <si>
    <t>경상북도 문경읍 하리 346</t>
    <phoneticPr fontId="36" type="noConversion"/>
  </si>
  <si>
    <t>㈜지엘건설</t>
    <phoneticPr fontId="36" type="noConversion"/>
  </si>
  <si>
    <t>지엘산업㈜</t>
    <phoneticPr fontId="36" type="noConversion"/>
  </si>
  <si>
    <t>2020.07.16.</t>
    <phoneticPr fontId="36" type="noConversion"/>
  </si>
  <si>
    <t>2022.05.30.</t>
    <phoneticPr fontId="36" type="noConversion"/>
  </si>
  <si>
    <t>경상북도 포항시 북구 흥해읍 대련리 
이인리 일원 A1BL</t>
    <phoneticPr fontId="36" type="noConversion"/>
  </si>
  <si>
    <t>2021.11.11</t>
    <phoneticPr fontId="36" type="noConversion"/>
  </si>
  <si>
    <t>2021.12.17</t>
    <phoneticPr fontId="36" type="noConversion"/>
  </si>
  <si>
    <t>2024.11.30</t>
    <phoneticPr fontId="36" type="noConversion"/>
  </si>
  <si>
    <t>포항융합기술산업지구</t>
    <phoneticPr fontId="36" type="noConversion"/>
  </si>
  <si>
    <t>경상북도 포항시 북구 흥해읍 대련리 
이인리 일원 A3BL</t>
    <phoneticPr fontId="36" type="noConversion"/>
  </si>
  <si>
    <t>경상북도 포항시 북구 흥해읍 대련리 
이인리 일원 A2BL</t>
    <phoneticPr fontId="36" type="noConversion"/>
  </si>
  <si>
    <t>2021.11.18</t>
    <phoneticPr fontId="36" type="noConversion"/>
  </si>
  <si>
    <t>2021.01.04</t>
    <phoneticPr fontId="36" type="noConversion"/>
  </si>
  <si>
    <t>2024.11.30</t>
  </si>
  <si>
    <t>경상북도 포항시 북구 흥해읍 대련리 
이인리 일원 A4BL</t>
    <phoneticPr fontId="36" type="noConversion"/>
  </si>
  <si>
    <t>대구경북경제자유구역청</t>
    <phoneticPr fontId="36" type="noConversion"/>
  </si>
  <si>
    <t>경상북도 포항시 남구 오천읍 용산리 360-13
(포항 아이파크)</t>
    <phoneticPr fontId="36" type="noConversion"/>
  </si>
  <si>
    <t>김천시</t>
    <phoneticPr fontId="36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</si>
  <si>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</si>
  <si>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</si>
  <si>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</si>
  <si>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</si>
  <si>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</si>
  <si>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</si>
  <si>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</si>
  <si>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</si>
  <si>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</si>
  <si>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</si>
  <si>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</si>
  <si>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</si>
  <si>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</si>
  <si>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</si>
  <si>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</si>
  <si>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</si>
  <si>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</si>
  <si>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</si>
  <si>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</si>
  <si>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</si>
  <si>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</si>
  <si>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</si>
  <si>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</si>
  <si>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</si>
  <si>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</si>
  <si>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</si>
  <si>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</si>
  <si>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</si>
  <si>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</si>
  <si>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</si>
  <si>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</si>
  <si>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</si>
  <si>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</si>
  <si>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</si>
  <si>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</si>
  <si>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</si>
  <si>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</si>
  <si>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</si>
  <si>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</si>
  <si>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</si>
  <si>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</si>
  <si>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</si>
  <si>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6" type="noConversion"/>
  </si>
  <si>
    <t>경상북도 포항시 북구 용흥동 615-21
(빌드원르헤브3차)</t>
    <phoneticPr fontId="36" type="noConversion"/>
  </si>
  <si>
    <t>서원건설㈜</t>
    <phoneticPr fontId="36" type="noConversion"/>
  </si>
  <si>
    <t>2021.12.08.</t>
    <phoneticPr fontId="36" type="noConversion"/>
  </si>
  <si>
    <t>2021.12.25.</t>
    <phoneticPr fontId="36" type="noConversion"/>
  </si>
  <si>
    <t>2021.10.</t>
    <phoneticPr fontId="36" type="noConversion"/>
  </si>
  <si>
    <t>대구경북경제자유구역청
(포항)</t>
    <phoneticPr fontId="36" type="noConversion"/>
  </si>
  <si>
    <t>대구경북경제자유구역청
(포항)</t>
    <phoneticPr fontId="36" type="noConversion"/>
  </si>
  <si>
    <t>㈜대우건설</t>
  </si>
  <si>
    <t>부곡동</t>
  </si>
  <si>
    <t>482-1번지</t>
    <phoneticPr fontId="36" type="noConversion"/>
  </si>
  <si>
    <t>아시아신탁㈜</t>
  </si>
  <si>
    <t>2021-12-09</t>
  </si>
  <si>
    <t>2022-01-14</t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</si>
  <si>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</si>
  <si>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</si>
  <si>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</si>
  <si>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</si>
  <si>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</si>
  <si>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</si>
  <si>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</si>
  <si>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</si>
  <si>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민간</t>
    <phoneticPr fontId="36" type="noConversion"/>
  </si>
  <si>
    <t>건설사로 
부터 대외 비공개 
요청</t>
    <phoneticPr fontId="36" type="noConversion"/>
  </si>
  <si>
    <t>경상북도 포항시 남구 오천읍 문덕리 1188-241번지 외 14필지
(남포항 태왕아너스)</t>
    <phoneticPr fontId="36" type="noConversion"/>
  </si>
  <si>
    <t>㈜태왕이앤씨</t>
    <phoneticPr fontId="36" type="noConversion"/>
  </si>
  <si>
    <t>바른투자개발㈜</t>
    <phoneticPr fontId="36" type="noConversion"/>
  </si>
  <si>
    <t>교보자산신탁㈜</t>
    <phoneticPr fontId="36" type="noConversion"/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</si>
  <si>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</si>
  <si>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</si>
  <si>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</si>
  <si>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</si>
  <si>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</si>
  <si>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</si>
  <si>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</si>
  <si>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</si>
  <si>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</si>
  <si>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</si>
  <si>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</si>
  <si>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</si>
  <si>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</si>
  <si>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6" type="noConversion"/>
  </si>
  <si>
    <t>경상북도 포항시 북구 학잠동 93-4번지 외 54필지
(포항자이 애서턴)</t>
    <phoneticPr fontId="36" type="noConversion"/>
  </si>
  <si>
    <t>2021.12.23</t>
    <phoneticPr fontId="36" type="noConversion"/>
  </si>
  <si>
    <t>2022.03.10</t>
    <phoneticPr fontId="36" type="noConversion"/>
  </si>
  <si>
    <t>2024.6월</t>
    <phoneticPr fontId="36" type="noConversion"/>
  </si>
  <si>
    <t>준공
(사용검사 22.02.16.)</t>
  </si>
  <si>
    <t>건천읍</t>
    <phoneticPr fontId="36" type="noConversion"/>
  </si>
  <si>
    <t>현곡면</t>
    <phoneticPr fontId="36" type="noConversion"/>
  </si>
  <si>
    <t>경주 자이르네
현곡면 하구리 431-2번지</t>
    <phoneticPr fontId="36" type="noConversion"/>
  </si>
  <si>
    <t>지에스
건설㈜</t>
    <phoneticPr fontId="36" type="noConversion"/>
  </si>
  <si>
    <t>아시아
신탁㈜</t>
    <phoneticPr fontId="36" type="noConversion"/>
  </si>
  <si>
    <t>진현동</t>
    <phoneticPr fontId="36" type="noConversion"/>
  </si>
  <si>
    <t>엘크루 헤리파크
진현동 779-1번지 외 40필지</t>
    <phoneticPr fontId="36" type="noConversion"/>
  </si>
  <si>
    <t>대우조선
해양건설㈜</t>
    <phoneticPr fontId="36" type="noConversion"/>
  </si>
  <si>
    <t>교보자산
신탁㈜</t>
    <phoneticPr fontId="36" type="noConversion"/>
  </si>
  <si>
    <t>더 메트로 줌파크
건천읍 신경주역세권 1BL</t>
    <phoneticPr fontId="36" type="noConversion"/>
  </si>
  <si>
    <t>건설사로 
부터 대외 비공개 
요청</t>
    <phoneticPr fontId="36" type="noConversion"/>
  </si>
  <si>
    <t>㈜한화건설</t>
    <phoneticPr fontId="36" type="noConversion"/>
  </si>
  <si>
    <t>한국자산신탁㈜</t>
    <phoneticPr fontId="36" type="noConversion"/>
  </si>
  <si>
    <t>2021.01.20</t>
    <phoneticPr fontId="36" type="noConversion"/>
  </si>
  <si>
    <t>2022.02.27</t>
    <phoneticPr fontId="36" type="noConversion"/>
  </si>
  <si>
    <t>경상북도 포항시 남구 오천읍 구정리 528-9번지 일원
(더 트루엘 포항)</t>
    <phoneticPr fontId="36" type="noConversion"/>
  </si>
  <si>
    <t>일성건설㈜</t>
    <phoneticPr fontId="36" type="noConversion"/>
  </si>
  <si>
    <t>우리자산신탁㈜</t>
    <phoneticPr fontId="36" type="noConversion"/>
  </si>
  <si>
    <t>경상북도 포항시 북구 흥해읍 학천리
 21번지 일원
(한화포레나2차)</t>
    <phoneticPr fontId="36" type="noConversion"/>
  </si>
  <si>
    <t>지에스건설㈜</t>
    <phoneticPr fontId="36" type="noConversion"/>
  </si>
  <si>
    <t>한국투자부동산신탁주식회사</t>
    <phoneticPr fontId="36" type="noConversion"/>
  </si>
  <si>
    <t>㈜금성주택건설</t>
    <phoneticPr fontId="36" type="noConversion"/>
  </si>
  <si>
    <t>㈜금성</t>
    <phoneticPr fontId="36" type="noConversion"/>
  </si>
  <si>
    <t>대방산업개발㈜</t>
    <phoneticPr fontId="36" type="noConversion"/>
  </si>
  <si>
    <t>디아이산업㈜ 외 2</t>
    <phoneticPr fontId="36" type="noConversion"/>
  </si>
  <si>
    <t>한신공영㈜</t>
    <phoneticPr fontId="36" type="noConversion"/>
  </si>
  <si>
    <t>한신공영㈜</t>
    <phoneticPr fontId="36" type="noConversion"/>
  </si>
  <si>
    <t>㈜아원천가지꿈</t>
    <phoneticPr fontId="36" type="noConversion"/>
  </si>
  <si>
    <t>민간</t>
    <phoneticPr fontId="36" type="noConversion"/>
  </si>
  <si>
    <t>민간분양 주택('22. 6월)</t>
    <phoneticPr fontId="36" type="noConversion"/>
  </si>
  <si>
    <t>경상북도 포항시 남구 오천읍 문덕리 307-1
(오천 정림다채움)</t>
    <phoneticPr fontId="36" type="noConversion"/>
  </si>
  <si>
    <t>2014.10.06</t>
    <phoneticPr fontId="36" type="noConversion"/>
  </si>
  <si>
    <t>2014.10.22</t>
    <phoneticPr fontId="36" type="noConversion"/>
  </si>
  <si>
    <t>_</t>
    <phoneticPr fontId="36" type="noConversion"/>
  </si>
  <si>
    <t>경상북도 포항시 북구 우현동 128
(우현2차 금성굿모닝)</t>
    <phoneticPr fontId="36" type="noConversion"/>
  </si>
  <si>
    <t>2014.07.08</t>
    <phoneticPr fontId="36" type="noConversion"/>
  </si>
  <si>
    <t>2014.07.23</t>
    <phoneticPr fontId="36" type="noConversion"/>
  </si>
  <si>
    <t>경상북도 포항시 북구 흥해읍 옥성리 176-1
(금아드림팰리스)</t>
    <phoneticPr fontId="36" type="noConversion"/>
  </si>
  <si>
    <t>2014.10.21</t>
    <phoneticPr fontId="36" type="noConversion"/>
  </si>
  <si>
    <t>2014.11.05</t>
    <phoneticPr fontId="36" type="noConversion"/>
  </si>
  <si>
    <t>2021.10.21</t>
    <phoneticPr fontId="36" type="noConversion"/>
  </si>
  <si>
    <t>2021.12.03</t>
    <phoneticPr fontId="36" type="noConversion"/>
  </si>
  <si>
    <t>2021.12.2</t>
    <phoneticPr fontId="36" type="noConversion"/>
  </si>
  <si>
    <t>2022.1.5.</t>
    <phoneticPr fontId="36" type="noConversion"/>
  </si>
  <si>
    <t>2022.03.14</t>
    <phoneticPr fontId="36" type="noConversion"/>
  </si>
  <si>
    <t>2022.04.19.</t>
    <phoneticPr fontId="36" type="noConversion"/>
  </si>
  <si>
    <t>2024.03</t>
    <phoneticPr fontId="36" type="noConversion"/>
  </si>
  <si>
    <t>㈜정림건설</t>
    <phoneticPr fontId="36" type="noConversion"/>
  </si>
  <si>
    <t>㈜금아건설</t>
    <phoneticPr fontId="36" type="noConversion"/>
  </si>
  <si>
    <t>㈜무궁화신탁</t>
    <phoneticPr fontId="36" type="noConversion"/>
  </si>
  <si>
    <t>에이치디씨
현대산업개발
주식회사</t>
    <phoneticPr fontId="36" type="noConversion"/>
  </si>
  <si>
    <t>건설사로
부터 대외 비공개
 요청</t>
    <phoneticPr fontId="36" type="noConversion"/>
  </si>
  <si>
    <t>삼부 르네상스
외동읍 입실리 산24</t>
    <phoneticPr fontId="36" type="noConversion"/>
  </si>
  <si>
    <t>외동읍</t>
  </si>
  <si>
    <t>2016-10-04</t>
    <phoneticPr fontId="36" type="noConversion"/>
  </si>
  <si>
    <t>2016-10-05</t>
    <phoneticPr fontId="36" type="noConversion"/>
  </si>
  <si>
    <t>2018-08-13</t>
    <phoneticPr fontId="36" type="noConversion"/>
  </si>
  <si>
    <t>소   계</t>
    <phoneticPr fontId="36" type="noConversion"/>
  </si>
  <si>
    <t>휴엔하임 퍼스트
천북면 동산리 412-1외
74필지</t>
    <phoneticPr fontId="36" type="noConversion"/>
  </si>
  <si>
    <t>2016-03-03</t>
    <phoneticPr fontId="36" type="noConversion"/>
  </si>
  <si>
    <t>2016-03-17</t>
    <phoneticPr fontId="36" type="noConversion"/>
  </si>
  <si>
    <t>2019-04</t>
    <phoneticPr fontId="36" type="noConversion"/>
  </si>
  <si>
    <t>황성동</t>
  </si>
  <si>
    <t>경일리버뷰
황성동 800-50 외 2필지</t>
    <phoneticPr fontId="36" type="noConversion"/>
  </si>
  <si>
    <t>2015-11-03</t>
    <phoneticPr fontId="36" type="noConversion"/>
  </si>
  <si>
    <t>2015-11-18</t>
    <phoneticPr fontId="36" type="noConversion"/>
  </si>
  <si>
    <t>2015-12-15</t>
    <phoneticPr fontId="36" type="noConversion"/>
  </si>
  <si>
    <t>삼부토건㈜</t>
    <phoneticPr fontId="36" type="noConversion"/>
  </si>
  <si>
    <t>한국자산
신탁㈜</t>
    <phoneticPr fontId="36" type="noConversion"/>
  </si>
  <si>
    <t>2021-10-26</t>
    <phoneticPr fontId="36" type="noConversion"/>
  </si>
  <si>
    <t>2021-11-17</t>
    <phoneticPr fontId="36" type="noConversion"/>
  </si>
  <si>
    <t>2024-03</t>
    <phoneticPr fontId="36" type="noConversion"/>
  </si>
  <si>
    <t>소   계</t>
  </si>
  <si>
    <t>2022-01-06</t>
    <phoneticPr fontId="36" type="noConversion"/>
  </si>
  <si>
    <t>2022-01-27</t>
    <phoneticPr fontId="36" type="noConversion"/>
  </si>
  <si>
    <t>2024-04</t>
    <phoneticPr fontId="36" type="noConversion"/>
  </si>
  <si>
    <t>대창기업㈜</t>
    <phoneticPr fontId="36" type="noConversion"/>
  </si>
  <si>
    <t>2022-02-14</t>
    <phoneticPr fontId="36" type="noConversion"/>
  </si>
  <si>
    <t>2022-03-10</t>
    <phoneticPr fontId="36" type="noConversion"/>
  </si>
  <si>
    <t>2025-01</t>
    <phoneticPr fontId="36" type="noConversion"/>
  </si>
  <si>
    <r>
      <t xml:space="preserve">반도 유보라 아이비파크
건천읍 신경주역세권 </t>
    </r>
    <r>
      <rPr>
        <b/>
        <sz val="11"/>
        <color rgb="FF0000FF"/>
        <rFont val="돋움"/>
        <family val="3"/>
        <charset val="129"/>
      </rPr>
      <t>4BL</t>
    </r>
    <phoneticPr fontId="36" type="noConversion"/>
  </si>
  <si>
    <t>㈜반도건설</t>
    <phoneticPr fontId="36" type="noConversion"/>
  </si>
  <si>
    <t>2021-12-27</t>
    <phoneticPr fontId="36" type="noConversion"/>
  </si>
  <si>
    <t>2022-01-19</t>
    <phoneticPr fontId="36" type="noConversion"/>
  </si>
  <si>
    <r>
      <t xml:space="preserve">반도 유보라 아이비파크
건천읍 신경주역세권 </t>
    </r>
    <r>
      <rPr>
        <b/>
        <sz val="11"/>
        <color rgb="FFFF0000"/>
        <rFont val="돋움"/>
        <family val="3"/>
        <charset val="129"/>
      </rPr>
      <t>5BL</t>
    </r>
    <phoneticPr fontId="36" type="noConversion"/>
  </si>
  <si>
    <t>합   계</t>
    <phoneticPr fontId="36" type="noConversion"/>
  </si>
  <si>
    <t>2021-12-02</t>
    <phoneticPr fontId="36" type="noConversion"/>
  </si>
  <si>
    <t>2021-12-15</t>
    <phoneticPr fontId="36" type="noConversion"/>
  </si>
  <si>
    <t>베스티움 프레스티지
황성동73-8번지 외 1필지</t>
    <phoneticPr fontId="36" type="noConversion"/>
  </si>
  <si>
    <t>㈜동부토건</t>
    <phoneticPr fontId="36" type="noConversion"/>
  </si>
  <si>
    <t>2021-09-30</t>
    <phoneticPr fontId="36" type="noConversion"/>
  </si>
  <si>
    <t>2021-10-21</t>
    <phoneticPr fontId="36" type="noConversion"/>
  </si>
  <si>
    <t>2024-05</t>
    <phoneticPr fontId="36" type="noConversion"/>
  </si>
  <si>
    <t>경상북도</t>
    <phoneticPr fontId="36" type="noConversion"/>
  </si>
  <si>
    <t>경주시</t>
    <phoneticPr fontId="36" type="noConversion"/>
  </si>
  <si>
    <t>민간분양 주택('22. 7월)</t>
    <phoneticPr fontId="36" type="noConversion"/>
  </si>
  <si>
    <t>전월
('22.6월)</t>
    <phoneticPr fontId="36" type="noConversion"/>
  </si>
  <si>
    <t>당해월
('22.7월)</t>
    <phoneticPr fontId="36" type="noConversion"/>
  </si>
  <si>
    <t xml:space="preserve"> □ 업체별 현황 ('22.07.31. 현재)</t>
    <phoneticPr fontId="36" type="noConversion"/>
  </si>
  <si>
    <t>양덕동</t>
    <phoneticPr fontId="36" type="noConversion"/>
  </si>
  <si>
    <t>경상북도 포항시 북구 양덕동 산261 외 44필지
(힐스테이트 환호공원 1블럭)</t>
    <phoneticPr fontId="112" type="noConversion"/>
  </si>
  <si>
    <t>현대건설㈜
(1577-7755)</t>
    <phoneticPr fontId="36" type="noConversion"/>
  </si>
  <si>
    <t>㈜한국토지신탁
(02-3451-1100)</t>
    <phoneticPr fontId="36" type="noConversion"/>
  </si>
  <si>
    <t>2022.05.18</t>
    <phoneticPr fontId="36" type="noConversion"/>
  </si>
  <si>
    <t>2022.07.05</t>
    <phoneticPr fontId="36" type="noConversion"/>
  </si>
  <si>
    <t>2025.10.</t>
    <phoneticPr fontId="112" type="noConversion"/>
  </si>
  <si>
    <t>경상북도 포항시 북구 양덕동 산235 외 31필지
(힐스테이트 환호공원 2블럭)</t>
    <phoneticPr fontId="112" type="noConversion"/>
  </si>
  <si>
    <t>득량동</t>
    <phoneticPr fontId="36" type="noConversion"/>
  </si>
  <si>
    <t>경상북도 포항시 북구 득량동
 산19-8번지 일원
(삼구 트리니엔 시그니처)</t>
    <phoneticPr fontId="112" type="noConversion"/>
  </si>
  <si>
    <t>㈜삼구,
삼구건설㈜
(054-273-3009)</t>
    <phoneticPr fontId="36" type="noConversion"/>
  </si>
  <si>
    <t>㈜삼구
(054-273-3009)</t>
    <phoneticPr fontId="36" type="noConversion"/>
  </si>
  <si>
    <t>2022.06.14</t>
    <phoneticPr fontId="112" type="noConversion"/>
  </si>
  <si>
    <t>2022.07.30</t>
    <phoneticPr fontId="112" type="noConversion"/>
  </si>
  <si>
    <t>시행사 요청으로 
비공개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</si>
</sst>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0_);[Red]\(0\)"/>
    <numFmt numFmtId="195" formatCode="#,##0.0_);[Red]\(#,##0.0\)"/>
  </numFmts>
  <fonts count="114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HY중고딕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31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1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22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22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23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0" borderId="0"/>
    <xf numFmtId="0" fontId="38" fillId="0" borderId="0"/>
    <xf numFmtId="9" fontId="110" fillId="0" borderId="0" applyFont="0" applyFill="0" applyBorder="0" applyAlignment="0" applyProtection="0">
      <alignment vertical="center"/>
    </xf>
    <xf numFmtId="0" fontId="38" fillId="0" borderId="0"/>
    <xf numFmtId="0" fontId="38" fillId="0" borderId="0"/>
  </cellStyleXfs>
  <cellXfs count="417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178" fontId="85" fillId="26" borderId="3" xfId="2500" applyNumberFormat="1" applyFont="1" applyFill="1" applyBorder="1">
      <alignment vertical="center"/>
    </xf>
    <xf numFmtId="0" fontId="38" fillId="26" borderId="3" xfId="2500" applyFont="1" applyFill="1" applyBorder="1" applyAlignment="1">
      <alignment horizontal="center" vertical="center"/>
    </xf>
    <xf numFmtId="177" fontId="86" fillId="2" borderId="3" xfId="0" applyNumberFormat="1" applyFont="1" applyFill="1" applyBorder="1" applyAlignment="1" applyProtection="1">
      <alignment horizontal="center" vertical="center"/>
    </xf>
    <xf numFmtId="178" fontId="88" fillId="28" borderId="3" xfId="0" applyNumberFormat="1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178" fontId="82" fillId="0" borderId="3" xfId="0" applyNumberFormat="1" applyFont="1" applyFill="1" applyBorder="1" applyAlignment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178" fontId="39" fillId="29" borderId="3" xfId="32014" applyNumberFormat="1" applyFont="1" applyFill="1" applyBorder="1" applyAlignment="1">
      <alignment horizontal="right" vertical="center"/>
    </xf>
    <xf numFmtId="178" fontId="38" fillId="0" borderId="3" xfId="32014" applyNumberFormat="1" applyFont="1" applyFill="1" applyBorder="1" applyAlignment="1">
      <alignment horizontal="right" vertical="center"/>
    </xf>
    <xf numFmtId="41" fontId="82" fillId="25" borderId="4" xfId="3" applyNumberFormat="1" applyFont="1" applyFill="1" applyBorder="1" applyAlignment="1" applyProtection="1">
      <alignment horizontal="center" vertical="center"/>
    </xf>
    <xf numFmtId="178" fontId="87" fillId="28" borderId="3" xfId="0" applyNumberFormat="1" applyFont="1" applyFill="1" applyBorder="1" applyAlignment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26" xfId="0" applyNumberFormat="1" applyFont="1" applyFill="1" applyBorder="1" applyAlignment="1" applyProtection="1">
      <alignment horizontal="center" vertical="center"/>
    </xf>
    <xf numFmtId="41" fontId="82" fillId="25" borderId="27" xfId="3" applyNumberFormat="1" applyFont="1" applyFill="1" applyBorder="1" applyAlignment="1" applyProtection="1">
      <alignment horizontal="center" vertical="center"/>
    </xf>
    <xf numFmtId="177" fontId="86" fillId="2" borderId="28" xfId="0" applyNumberFormat="1" applyFont="1" applyFill="1" applyBorder="1" applyAlignment="1" applyProtection="1">
      <alignment horizontal="center" vertical="center"/>
    </xf>
    <xf numFmtId="178" fontId="88" fillId="28" borderId="28" xfId="0" applyNumberFormat="1" applyFont="1" applyFill="1" applyBorder="1" applyAlignment="1">
      <alignment horizontal="center" vertical="center"/>
    </xf>
    <xf numFmtId="178" fontId="82" fillId="0" borderId="28" xfId="0" applyNumberFormat="1" applyFont="1" applyFill="1" applyBorder="1" applyAlignment="1">
      <alignment horizontal="center" vertical="center"/>
    </xf>
    <xf numFmtId="178" fontId="87" fillId="28" borderId="26" xfId="0" applyNumberFormat="1" applyFont="1" applyFill="1" applyBorder="1" applyAlignment="1">
      <alignment horizontal="center" vertical="center"/>
    </xf>
    <xf numFmtId="178" fontId="39" fillId="26" borderId="3" xfId="2500" applyNumberFormat="1" applyFont="1" applyFill="1" applyBorder="1">
      <alignment vertical="center"/>
    </xf>
    <xf numFmtId="0" fontId="35" fillId="0" borderId="0" xfId="3340" applyNumberFormat="1" applyFont="1" applyFill="1" applyBorder="1" applyAlignment="1">
      <alignment horizontal="center" vertical="center"/>
    </xf>
    <xf numFmtId="178" fontId="38" fillId="0" borderId="0" xfId="4156" applyNumberFormat="1" applyFont="1"/>
    <xf numFmtId="0" fontId="38" fillId="0" borderId="35" xfId="4156" applyFont="1" applyBorder="1"/>
    <xf numFmtId="41" fontId="37" fillId="0" borderId="3" xfId="173" applyFont="1" applyBorder="1" applyAlignment="1">
      <alignment horizontal="center" vertical="center"/>
    </xf>
    <xf numFmtId="41" fontId="38" fillId="0" borderId="3" xfId="173" applyFont="1" applyBorder="1" applyAlignment="1">
      <alignment horizontal="center" vertical="center"/>
    </xf>
    <xf numFmtId="177" fontId="38" fillId="0" borderId="3" xfId="173" applyNumberFormat="1" applyFont="1" applyBorder="1" applyAlignment="1">
      <alignment horizontal="center" vertical="center"/>
    </xf>
    <xf numFmtId="193" fontId="37" fillId="0" borderId="3" xfId="173" applyNumberFormat="1" applyFont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41" fontId="38" fillId="25" borderId="3" xfId="49725" applyFont="1" applyFill="1" applyBorder="1" applyAlignment="1">
      <alignment vertical="center"/>
    </xf>
    <xf numFmtId="0" fontId="37" fillId="0" borderId="3" xfId="116" applyFont="1" applyFill="1" applyBorder="1" applyAlignment="1">
      <alignment horizontal="center" vertical="center"/>
    </xf>
    <xf numFmtId="178" fontId="38" fillId="0" borderId="3" xfId="173" applyNumberFormat="1" applyFont="1" applyBorder="1" applyAlignment="1">
      <alignment horizontal="right" vertical="center"/>
    </xf>
    <xf numFmtId="178" fontId="38" fillId="0" borderId="3" xfId="173" applyNumberFormat="1" applyFont="1" applyFill="1" applyBorder="1" applyAlignment="1">
      <alignment horizontal="right" vertical="center"/>
    </xf>
    <xf numFmtId="178" fontId="38" fillId="0" borderId="3" xfId="49725" applyNumberFormat="1" applyFont="1" applyFill="1" applyBorder="1" applyAlignment="1">
      <alignment horizontal="right" vertical="center"/>
    </xf>
    <xf numFmtId="178" fontId="38" fillId="25" borderId="3" xfId="49725" applyNumberFormat="1" applyFont="1" applyFill="1" applyBorder="1" applyAlignment="1">
      <alignment horizontal="right" vertical="center"/>
    </xf>
    <xf numFmtId="0" fontId="38" fillId="0" borderId="3" xfId="175" applyFont="1" applyBorder="1" applyAlignment="1">
      <alignment horizontal="center" vertical="center"/>
    </xf>
    <xf numFmtId="41" fontId="37" fillId="0" borderId="19" xfId="173" applyFont="1" applyBorder="1" applyAlignment="1">
      <alignment horizontal="center" vertical="center"/>
    </xf>
    <xf numFmtId="41" fontId="37" fillId="0" borderId="3" xfId="173" applyFont="1" applyBorder="1" applyAlignment="1">
      <alignment vertical="center"/>
    </xf>
    <xf numFmtId="194" fontId="39" fillId="29" borderId="3" xfId="32014" applyNumberFormat="1" applyFont="1" applyFill="1" applyBorder="1" applyAlignment="1">
      <alignment horizontal="right" vertical="center"/>
    </xf>
    <xf numFmtId="41" fontId="37" fillId="0" borderId="19" xfId="173" applyFont="1" applyBorder="1" applyAlignment="1">
      <alignment horizontal="right" vertical="center"/>
    </xf>
    <xf numFmtId="41" fontId="37" fillId="0" borderId="3" xfId="173" applyFont="1" applyBorder="1" applyAlignment="1">
      <alignment horizontal="right" vertical="center"/>
    </xf>
    <xf numFmtId="178" fontId="38" fillId="25" borderId="3" xfId="32014" applyNumberFormat="1" applyFont="1" applyFill="1" applyBorder="1" applyAlignment="1">
      <alignment horizontal="right" vertical="center"/>
    </xf>
    <xf numFmtId="178" fontId="38" fillId="29" borderId="3" xfId="32014" applyNumberFormat="1" applyFont="1" applyFill="1" applyBorder="1" applyAlignment="1">
      <alignment horizontal="right" vertical="center"/>
    </xf>
    <xf numFmtId="194" fontId="38" fillId="0" borderId="3" xfId="32014" applyNumberFormat="1" applyFont="1" applyFill="1" applyBorder="1" applyAlignment="1">
      <alignment horizontal="right" vertical="center"/>
    </xf>
    <xf numFmtId="195" fontId="37" fillId="25" borderId="3" xfId="32014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35" fillId="25" borderId="3" xfId="32014" applyNumberFormat="1" applyFont="1" applyFill="1" applyBorder="1" applyAlignment="1">
      <alignment horizontal="right" vertical="center"/>
    </xf>
    <xf numFmtId="41" fontId="85" fillId="26" borderId="3" xfId="49242" applyFont="1" applyFill="1" applyBorder="1" applyAlignment="1">
      <alignment horizontal="right" vertical="center"/>
    </xf>
    <xf numFmtId="41" fontId="0" fillId="0" borderId="0" xfId="0" applyNumberFormat="1" applyFill="1" applyAlignment="1"/>
    <xf numFmtId="178" fontId="82" fillId="0" borderId="26" xfId="0" applyNumberFormat="1" applyFont="1" applyFill="1" applyBorder="1" applyAlignment="1">
      <alignment horizontal="center" vertical="center"/>
    </xf>
    <xf numFmtId="178" fontId="82" fillId="0" borderId="40" xfId="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vertical="center"/>
    </xf>
    <xf numFmtId="178" fontId="38" fillId="0" borderId="3" xfId="32014" applyNumberFormat="1" applyFont="1" applyFill="1" applyBorder="1" applyAlignment="1">
      <alignment vertical="center"/>
    </xf>
    <xf numFmtId="0" fontId="106" fillId="0" borderId="3" xfId="175" applyFont="1" applyFill="1" applyBorder="1" applyAlignment="1">
      <alignment horizontal="center" vertical="center"/>
    </xf>
    <xf numFmtId="41" fontId="106" fillId="0" borderId="3" xfId="49719" applyFont="1" applyFill="1" applyBorder="1" applyAlignment="1">
      <alignment horizontal="right" vertical="center"/>
    </xf>
    <xf numFmtId="41" fontId="38" fillId="0" borderId="3" xfId="49719" applyFont="1" applyFill="1" applyBorder="1" applyAlignment="1">
      <alignment horizontal="right" vertical="center"/>
    </xf>
    <xf numFmtId="0" fontId="38" fillId="0" borderId="0" xfId="175" applyFont="1" applyAlignment="1">
      <alignment horizontal="center"/>
    </xf>
    <xf numFmtId="0" fontId="38" fillId="0" borderId="0" xfId="175" applyFont="1"/>
    <xf numFmtId="41" fontId="108" fillId="29" borderId="3" xfId="49719" applyFont="1" applyFill="1" applyBorder="1" applyAlignment="1">
      <alignment horizontal="right" vertical="center"/>
    </xf>
    <xf numFmtId="178" fontId="85" fillId="26" borderId="3" xfId="250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center"/>
    </xf>
    <xf numFmtId="0" fontId="0" fillId="26" borderId="3" xfId="0" applyFill="1" applyBorder="1" applyAlignment="1">
      <alignment horizontal="center" vertical="center"/>
    </xf>
    <xf numFmtId="0" fontId="35" fillId="26" borderId="3" xfId="5" applyFill="1" applyBorder="1" applyAlignment="1">
      <alignment horizontal="center" vertical="center"/>
    </xf>
    <xf numFmtId="0" fontId="0" fillId="26" borderId="3" xfId="0" applyNumberFormat="1" applyFill="1" applyBorder="1" applyAlignment="1">
      <alignment horizontal="center"/>
    </xf>
    <xf numFmtId="0" fontId="38" fillId="0" borderId="25" xfId="4156" applyFont="1" applyFill="1" applyBorder="1" applyAlignment="1">
      <alignment horizontal="center" vertical="center"/>
    </xf>
    <xf numFmtId="41" fontId="106" fillId="0" borderId="3" xfId="173" applyFont="1" applyFill="1" applyBorder="1" applyAlignment="1">
      <alignment horizontal="right" vertical="center"/>
    </xf>
    <xf numFmtId="0" fontId="38" fillId="0" borderId="0" xfId="4156" applyFont="1" applyFill="1"/>
    <xf numFmtId="0" fontId="38" fillId="0" borderId="0" xfId="175" applyFont="1" applyFill="1"/>
    <xf numFmtId="0" fontId="38" fillId="0" borderId="0" xfId="175" applyFont="1" applyFill="1" applyAlignment="1">
      <alignment horizontal="center"/>
    </xf>
    <xf numFmtId="41" fontId="108" fillId="29" borderId="3" xfId="173" applyFont="1" applyFill="1" applyBorder="1" applyAlignment="1">
      <alignment horizontal="right" vertical="center"/>
    </xf>
    <xf numFmtId="0" fontId="82" fillId="0" borderId="0" xfId="0" applyNumberFormat="1" applyFont="1" applyFill="1" applyAlignment="1"/>
    <xf numFmtId="41" fontId="82" fillId="0" borderId="4" xfId="3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 wrapText="1"/>
    </xf>
    <xf numFmtId="178" fontId="88" fillId="28" borderId="25" xfId="0" applyNumberFormat="1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178" fontId="38" fillId="0" borderId="17" xfId="32014" applyNumberFormat="1" applyFont="1" applyFill="1" applyBorder="1" applyAlignment="1">
      <alignment horizontal="right" vertical="center"/>
    </xf>
    <xf numFmtId="178" fontId="38" fillId="0" borderId="19" xfId="32014" applyNumberFormat="1" applyFont="1" applyFill="1" applyBorder="1" applyAlignment="1">
      <alignment horizontal="right" vertical="center"/>
    </xf>
    <xf numFmtId="0" fontId="38" fillId="0" borderId="0" xfId="4156" applyFont="1" applyBorder="1" applyAlignment="1">
      <alignment horizontal="center" vertical="center"/>
    </xf>
    <xf numFmtId="0" fontId="38" fillId="0" borderId="0" xfId="4156" applyFont="1" applyBorder="1"/>
    <xf numFmtId="0" fontId="38" fillId="0" borderId="0" xfId="4156" applyFont="1" applyBorder="1" applyAlignment="1">
      <alignment horizontal="center"/>
    </xf>
    <xf numFmtId="0" fontId="109" fillId="0" borderId="0" xfId="4156" applyFont="1" applyBorder="1" applyAlignment="1">
      <alignment horizontal="center" vertical="center"/>
    </xf>
    <xf numFmtId="0" fontId="106" fillId="0" borderId="17" xfId="175" applyFont="1" applyFill="1" applyBorder="1" applyAlignment="1">
      <alignment horizontal="center" vertical="center"/>
    </xf>
    <xf numFmtId="41" fontId="106" fillId="0" borderId="17" xfId="173" applyFont="1" applyFill="1" applyBorder="1" applyAlignment="1">
      <alignment horizontal="right" vertical="center"/>
    </xf>
    <xf numFmtId="0" fontId="38" fillId="0" borderId="0" xfId="4156" applyFont="1" applyBorder="1" applyAlignment="1">
      <alignment vertical="center"/>
    </xf>
    <xf numFmtId="0" fontId="106" fillId="0" borderId="19" xfId="175" applyFont="1" applyFill="1" applyBorder="1" applyAlignment="1">
      <alignment horizontal="center" vertical="center"/>
    </xf>
    <xf numFmtId="41" fontId="106" fillId="0" borderId="19" xfId="173" applyFont="1" applyFill="1" applyBorder="1" applyAlignment="1">
      <alignment horizontal="right" vertical="center"/>
    </xf>
    <xf numFmtId="0" fontId="38" fillId="0" borderId="0" xfId="4156" applyFont="1" applyFill="1" applyAlignment="1">
      <alignment horizontal="center" vertical="center"/>
    </xf>
    <xf numFmtId="0" fontId="38" fillId="0" borderId="0" xfId="175" applyFont="1" applyFill="1" applyAlignment="1">
      <alignment horizontal="center" vertical="center"/>
    </xf>
    <xf numFmtId="0" fontId="38" fillId="0" borderId="0" xfId="175" applyFont="1" applyFill="1" applyAlignment="1">
      <alignment vertical="center"/>
    </xf>
    <xf numFmtId="0" fontId="38" fillId="0" borderId="0" xfId="4156" applyFont="1" applyFill="1" applyAlignment="1">
      <alignment vertical="center"/>
    </xf>
    <xf numFmtId="0" fontId="109" fillId="0" borderId="0" xfId="4156" applyFont="1" applyFill="1" applyAlignment="1">
      <alignment horizontal="center" vertical="center"/>
    </xf>
    <xf numFmtId="0" fontId="109" fillId="0" borderId="0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/>
    </xf>
    <xf numFmtId="0" fontId="38" fillId="0" borderId="0" xfId="4156" applyFont="1" applyFill="1" applyBorder="1" applyAlignment="1">
      <alignment horizontal="right" vertical="center"/>
    </xf>
    <xf numFmtId="41" fontId="38" fillId="0" borderId="0" xfId="4156" applyNumberFormat="1" applyFont="1" applyFill="1" applyBorder="1" applyAlignment="1">
      <alignment horizontal="right" vertical="center"/>
    </xf>
    <xf numFmtId="0" fontId="38" fillId="0" borderId="0" xfId="4156" applyFont="1" applyFill="1" applyBorder="1"/>
    <xf numFmtId="0" fontId="109" fillId="0" borderId="0" xfId="175" applyFont="1" applyFill="1" applyAlignment="1">
      <alignment horizontal="center" vertical="center"/>
    </xf>
    <xf numFmtId="41" fontId="38" fillId="0" borderId="0" xfId="4156" applyNumberFormat="1" applyFont="1" applyFill="1" applyBorder="1"/>
    <xf numFmtId="0" fontId="39" fillId="0" borderId="0" xfId="175" applyFont="1" applyFill="1" applyBorder="1" applyAlignment="1">
      <alignment vertical="center"/>
    </xf>
    <xf numFmtId="0" fontId="38" fillId="0" borderId="0" xfId="175" applyFont="1" applyFill="1" applyBorder="1" applyAlignment="1">
      <alignment vertical="center"/>
    </xf>
    <xf numFmtId="41" fontId="39" fillId="0" borderId="0" xfId="175" applyNumberFormat="1" applyFont="1" applyFill="1" applyBorder="1" applyAlignment="1">
      <alignment vertical="center"/>
    </xf>
    <xf numFmtId="0" fontId="38" fillId="0" borderId="0" xfId="175" applyFont="1" applyFill="1" applyBorder="1" applyAlignment="1">
      <alignment horizontal="center"/>
    </xf>
    <xf numFmtId="0" fontId="38" fillId="0" borderId="0" xfId="4156" applyFont="1" applyAlignment="1">
      <alignment horizontal="center" vertical="center"/>
    </xf>
    <xf numFmtId="0" fontId="109" fillId="0" borderId="0" xfId="175" applyFont="1" applyAlignment="1">
      <alignment horizontal="center" vertical="center"/>
    </xf>
    <xf numFmtId="0" fontId="109" fillId="0" borderId="0" xfId="175" applyFont="1" applyAlignment="1">
      <alignment horizontal="center"/>
    </xf>
    <xf numFmtId="0" fontId="38" fillId="0" borderId="3" xfId="49726" applyFont="1" applyBorder="1" applyAlignment="1">
      <alignment vertical="center"/>
    </xf>
    <xf numFmtId="0" fontId="38" fillId="25" borderId="3" xfId="4156" applyNumberFormat="1" applyFont="1" applyFill="1" applyBorder="1" applyAlignment="1">
      <alignment horizontal="center" vertical="center"/>
    </xf>
    <xf numFmtId="0" fontId="106" fillId="25" borderId="3" xfId="49719" applyNumberFormat="1" applyFont="1" applyFill="1" applyBorder="1" applyAlignment="1">
      <alignment horizontal="right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27" borderId="0" xfId="3340" applyNumberFormat="1" applyFont="1" applyFill="1" applyBorder="1" applyAlignment="1">
      <alignment horizontal="center" vertical="center"/>
    </xf>
    <xf numFmtId="0" fontId="38" fillId="0" borderId="3" xfId="49721" applyBorder="1" applyAlignment="1">
      <alignment horizontal="right" vertical="center"/>
    </xf>
    <xf numFmtId="0" fontId="38" fillId="0" borderId="3" xfId="49729" applyFont="1" applyBorder="1"/>
    <xf numFmtId="9" fontId="0" fillId="0" borderId="0" xfId="49728" applyFont="1" applyFill="1" applyAlignment="1"/>
    <xf numFmtId="0" fontId="39" fillId="29" borderId="3" xfId="49729" applyFont="1" applyFill="1" applyBorder="1" applyAlignment="1">
      <alignment vertical="center"/>
    </xf>
    <xf numFmtId="0" fontId="38" fillId="0" borderId="3" xfId="49722" applyBorder="1" applyAlignment="1">
      <alignment horizontal="right" vertical="center"/>
    </xf>
    <xf numFmtId="0" fontId="38" fillId="0" borderId="3" xfId="49730" applyFont="1" applyBorder="1"/>
    <xf numFmtId="0" fontId="39" fillId="29" borderId="3" xfId="49730" applyFont="1" applyFill="1" applyBorder="1" applyAlignment="1">
      <alignment vertical="center"/>
    </xf>
    <xf numFmtId="0" fontId="38" fillId="0" borderId="19" xfId="49723" applyFont="1" applyBorder="1" applyAlignment="1">
      <alignment horizontal="right" vertical="center"/>
    </xf>
    <xf numFmtId="0" fontId="38" fillId="0" borderId="19" xfId="49727" applyFont="1" applyBorder="1"/>
    <xf numFmtId="0" fontId="38" fillId="0" borderId="3" xfId="49723" applyFont="1" applyBorder="1" applyAlignment="1">
      <alignment horizontal="right" vertical="center"/>
    </xf>
    <xf numFmtId="0" fontId="38" fillId="0" borderId="3" xfId="49727" applyFont="1" applyBorder="1"/>
    <xf numFmtId="0" fontId="39" fillId="29" borderId="3" xfId="49727" applyFont="1" applyFill="1" applyBorder="1" applyAlignment="1">
      <alignment vertical="center"/>
    </xf>
    <xf numFmtId="0" fontId="38" fillId="25" borderId="3" xfId="49723" applyFont="1" applyFill="1" applyBorder="1" applyAlignment="1">
      <alignment vertical="center"/>
    </xf>
    <xf numFmtId="0" fontId="38" fillId="25" borderId="19" xfId="49727" applyFont="1" applyFill="1" applyBorder="1" applyAlignment="1">
      <alignment vertical="center"/>
    </xf>
    <xf numFmtId="0" fontId="39" fillId="29" borderId="3" xfId="49723" applyFont="1" applyFill="1" applyBorder="1" applyAlignment="1">
      <alignment vertical="center"/>
    </xf>
    <xf numFmtId="0" fontId="39" fillId="29" borderId="19" xfId="49727" applyFont="1" applyFill="1" applyBorder="1" applyAlignment="1">
      <alignment vertical="center"/>
    </xf>
    <xf numFmtId="0" fontId="38" fillId="25" borderId="19" xfId="49723" applyFont="1" applyFill="1" applyBorder="1" applyAlignment="1">
      <alignment vertical="center"/>
    </xf>
    <xf numFmtId="0" fontId="39" fillId="29" borderId="19" xfId="49723" applyFont="1" applyFill="1" applyBorder="1" applyAlignment="1">
      <alignment vertical="center"/>
    </xf>
    <xf numFmtId="0" fontId="39" fillId="33" borderId="19" xfId="49723" applyFont="1" applyFill="1" applyBorder="1" applyAlignment="1">
      <alignment vertical="center"/>
    </xf>
    <xf numFmtId="0" fontId="39" fillId="33" borderId="19" xfId="49727" applyFont="1" applyFill="1" applyBorder="1" applyAlignment="1">
      <alignment vertical="center"/>
    </xf>
    <xf numFmtId="0" fontId="39" fillId="29" borderId="3" xfId="49729" applyNumberFormat="1" applyFont="1" applyFill="1" applyBorder="1" applyAlignment="1">
      <alignment vertical="center"/>
    </xf>
    <xf numFmtId="0" fontId="39" fillId="29" borderId="3" xfId="49730" applyNumberFormat="1" applyFont="1" applyFill="1" applyBorder="1" applyAlignment="1">
      <alignment vertical="center"/>
    </xf>
    <xf numFmtId="0" fontId="39" fillId="29" borderId="3" xfId="49727" applyNumberFormat="1" applyFont="1" applyFill="1" applyBorder="1" applyAlignment="1">
      <alignment vertical="center"/>
    </xf>
    <xf numFmtId="0" fontId="38" fillId="25" borderId="19" xfId="49727" applyNumberFormat="1" applyFont="1" applyFill="1" applyBorder="1" applyAlignment="1">
      <alignment vertical="center"/>
    </xf>
    <xf numFmtId="0" fontId="39" fillId="29" borderId="19" xfId="49727" applyNumberFormat="1" applyFont="1" applyFill="1" applyBorder="1" applyAlignment="1">
      <alignment vertical="center"/>
    </xf>
    <xf numFmtId="0" fontId="39" fillId="33" borderId="19" xfId="49727" applyNumberFormat="1" applyFont="1" applyFill="1" applyBorder="1" applyAlignment="1">
      <alignment vertical="center"/>
    </xf>
    <xf numFmtId="0" fontId="38" fillId="0" borderId="0" xfId="4156" applyFont="1" applyBorder="1" applyAlignment="1">
      <alignment horizontal="center"/>
    </xf>
    <xf numFmtId="0" fontId="35" fillId="0" borderId="18" xfId="3340" applyNumberFormat="1" applyFont="1" applyFill="1" applyBorder="1" applyAlignment="1">
      <alignment horizontal="center" vertical="center"/>
    </xf>
    <xf numFmtId="0" fontId="107" fillId="0" borderId="0" xfId="4156" applyFont="1" applyBorder="1" applyAlignment="1">
      <alignment horizontal="center" vertical="center"/>
    </xf>
    <xf numFmtId="0" fontId="38" fillId="0" borderId="3" xfId="175" applyFont="1" applyFill="1" applyBorder="1" applyAlignment="1">
      <alignment horizontal="center" vertical="center"/>
    </xf>
    <xf numFmtId="41" fontId="39" fillId="29" borderId="3" xfId="49719" applyFont="1" applyFill="1" applyBorder="1" applyAlignment="1">
      <alignment horizontal="right" vertical="center"/>
    </xf>
    <xf numFmtId="0" fontId="107" fillId="0" borderId="38" xfId="4156" applyFont="1" applyBorder="1" applyAlignment="1">
      <alignment vertical="center" wrapText="1"/>
    </xf>
    <xf numFmtId="0" fontId="107" fillId="0" borderId="38" xfId="4156" applyFont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86" fillId="0" borderId="6" xfId="0" applyNumberFormat="1" applyFont="1" applyFill="1" applyBorder="1" applyAlignment="1" applyProtection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49" fontId="38" fillId="0" borderId="17" xfId="32014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0" fontId="38" fillId="0" borderId="17" xfId="32014" applyNumberFormat="1" applyFont="1" applyFill="1" applyBorder="1" applyAlignment="1">
      <alignment horizontal="center" vertical="center" wrapText="1"/>
    </xf>
    <xf numFmtId="0" fontId="39" fillId="29" borderId="3" xfId="4156" applyFont="1" applyFill="1" applyBorder="1" applyAlignment="1">
      <alignment horizontal="center" vertical="center"/>
    </xf>
    <xf numFmtId="0" fontId="107" fillId="0" borderId="38" xfId="4156" applyFont="1" applyBorder="1" applyAlignment="1">
      <alignment horizontal="center" vertical="center" wrapText="1"/>
    </xf>
    <xf numFmtId="0" fontId="35" fillId="0" borderId="17" xfId="32014" applyFont="1" applyFill="1" applyBorder="1" applyAlignment="1">
      <alignment horizontal="center" vertical="center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17" fontId="35" fillId="0" borderId="36" xfId="32014" applyNumberFormat="1" applyFont="1" applyFill="1" applyBorder="1" applyAlignment="1">
      <alignment horizontal="center" vertical="center" wrapText="1"/>
    </xf>
    <xf numFmtId="17" fontId="35" fillId="0" borderId="37" xfId="32014" applyNumberFormat="1" applyFont="1" applyFill="1" applyBorder="1" applyAlignment="1">
      <alignment horizontal="center" vertical="center" wrapText="1"/>
    </xf>
    <xf numFmtId="17" fontId="35" fillId="0" borderId="32" xfId="32014" applyNumberFormat="1" applyFont="1" applyFill="1" applyBorder="1" applyAlignment="1">
      <alignment horizontal="center" vertical="center" wrapText="1"/>
    </xf>
    <xf numFmtId="17" fontId="35" fillId="0" borderId="38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33" xfId="32014" applyNumberFormat="1" applyFont="1" applyFill="1" applyBorder="1" applyAlignment="1">
      <alignment horizontal="center" vertical="center" wrapText="1"/>
    </xf>
    <xf numFmtId="17" fontId="35" fillId="0" borderId="39" xfId="32014" applyNumberFormat="1" applyFont="1" applyFill="1" applyBorder="1" applyAlignment="1">
      <alignment horizontal="center" vertical="center" wrapText="1"/>
    </xf>
    <xf numFmtId="17" fontId="35" fillId="0" borderId="35" xfId="32014" applyNumberFormat="1" applyFont="1" applyFill="1" applyBorder="1" applyAlignment="1">
      <alignment horizontal="center" vertical="center" wrapText="1"/>
    </xf>
    <xf numFmtId="17" fontId="35" fillId="0" borderId="34" xfId="32014" applyNumberFormat="1" applyFont="1" applyFill="1" applyBorder="1" applyAlignment="1">
      <alignment horizontal="center" vertical="center" wrapText="1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  <xf numFmtId="0" fontId="39" fillId="29" borderId="24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5" xfId="4156" applyFon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/>
    </xf>
    <xf numFmtId="49" fontId="38" fillId="0" borderId="3" xfId="32014" applyNumberFormat="1" applyFont="1" applyFill="1" applyBorder="1" applyAlignment="1">
      <alignment horizontal="center" vertical="center" wrapText="1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9" xfId="32014" applyNumberFormat="1" applyFont="1" applyFill="1" applyBorder="1" applyAlignment="1">
      <alignment horizontal="center" vertical="center" wrapText="1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/>
    </xf>
    <xf numFmtId="0" fontId="38" fillId="0" borderId="3" xfId="4156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107" fillId="0" borderId="38" xfId="4156" applyFont="1" applyBorder="1" applyAlignment="1">
      <alignment horizontal="center" vertical="center"/>
    </xf>
    <xf numFmtId="0" fontId="83" fillId="26" borderId="24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5" xfId="2500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35" fillId="25" borderId="19" xfId="32014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 wrapText="1"/>
    </xf>
    <xf numFmtId="0" fontId="35" fillId="0" borderId="3" xfId="32014" applyFont="1" applyFill="1" applyBorder="1" applyAlignment="1">
      <alignment horizontal="center" vertical="center"/>
    </xf>
    <xf numFmtId="49" fontId="38" fillId="0" borderId="3" xfId="4156" applyNumberFormat="1" applyFont="1" applyFill="1" applyBorder="1" applyAlignment="1">
      <alignment horizontal="center" vertical="center" wrapText="1"/>
    </xf>
    <xf numFmtId="0" fontId="37" fillId="25" borderId="3" xfId="116" applyFont="1" applyFill="1" applyBorder="1" applyAlignment="1">
      <alignment horizontal="center" vertical="center"/>
    </xf>
    <xf numFmtId="0" fontId="37" fillId="0" borderId="33" xfId="2500" applyFont="1" applyFill="1" applyBorder="1" applyAlignment="1">
      <alignment horizontal="center" vertical="center"/>
    </xf>
    <xf numFmtId="0" fontId="38" fillId="0" borderId="3" xfId="49722" applyBorder="1" applyAlignment="1">
      <alignment horizontal="center" vertical="center" wrapText="1"/>
    </xf>
    <xf numFmtId="0" fontId="38" fillId="0" borderId="3" xfId="49722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7" fillId="25" borderId="17" xfId="116" applyFont="1" applyFill="1" applyBorder="1" applyAlignment="1">
      <alignment horizontal="center" vertical="center"/>
    </xf>
    <xf numFmtId="0" fontId="37" fillId="25" borderId="18" xfId="116" applyFont="1" applyFill="1" applyBorder="1" applyAlignment="1">
      <alignment horizontal="center" vertical="center"/>
    </xf>
    <xf numFmtId="0" fontId="37" fillId="25" borderId="19" xfId="116" applyFont="1" applyFill="1" applyBorder="1" applyAlignment="1">
      <alignment horizontal="center" vertical="center"/>
    </xf>
    <xf numFmtId="0" fontId="37" fillId="0" borderId="3" xfId="116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 wrapText="1"/>
    </xf>
    <xf numFmtId="0" fontId="38" fillId="0" borderId="3" xfId="116" applyFont="1" applyFill="1" applyBorder="1" applyAlignment="1">
      <alignment horizontal="center" vertical="center"/>
    </xf>
    <xf numFmtId="0" fontId="37" fillId="0" borderId="3" xfId="116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/>
    </xf>
    <xf numFmtId="0" fontId="37" fillId="0" borderId="19" xfId="116" applyBorder="1" applyAlignment="1">
      <alignment horizontal="center" vertical="center" wrapText="1"/>
    </xf>
    <xf numFmtId="0" fontId="38" fillId="0" borderId="19" xfId="116" applyFont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83" fillId="26" borderId="3" xfId="2500" applyFont="1" applyFill="1" applyBorder="1" applyAlignment="1">
      <alignment horizontal="center" vertical="center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0" fontId="81" fillId="0" borderId="0" xfId="8" applyNumberFormat="1" applyFont="1" applyAlignment="1">
      <alignment horizontal="left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5" fillId="0" borderId="36" xfId="3340" applyNumberFormat="1" applyFont="1" applyFill="1" applyBorder="1" applyAlignment="1">
      <alignment horizontal="center" vertical="center"/>
    </xf>
    <xf numFmtId="0" fontId="35" fillId="0" borderId="38" xfId="3340" applyNumberFormat="1" applyFont="1" applyFill="1" applyBorder="1" applyAlignment="1">
      <alignment horizontal="center" vertical="center"/>
    </xf>
    <xf numFmtId="0" fontId="37" fillId="0" borderId="37" xfId="116" applyFont="1" applyFill="1" applyBorder="1" applyAlignment="1">
      <alignment horizontal="center" vertical="center" wrapText="1"/>
    </xf>
    <xf numFmtId="0" fontId="38" fillId="0" borderId="37" xfId="116" applyFont="1" applyFill="1" applyBorder="1" applyAlignment="1">
      <alignment horizontal="center" vertical="center"/>
    </xf>
    <xf numFmtId="0" fontId="38" fillId="0" borderId="32" xfId="116" applyFont="1" applyFill="1" applyBorder="1" applyAlignment="1">
      <alignment horizontal="center" vertical="center"/>
    </xf>
    <xf numFmtId="0" fontId="37" fillId="0" borderId="0" xfId="116" applyFont="1" applyFill="1" applyBorder="1" applyAlignment="1">
      <alignment horizontal="center" vertical="center" wrapText="1"/>
    </xf>
    <xf numFmtId="0" fontId="38" fillId="0" borderId="0" xfId="116" applyFont="1" applyFill="1" applyBorder="1" applyAlignment="1">
      <alignment horizontal="center" vertical="center"/>
    </xf>
    <xf numFmtId="0" fontId="38" fillId="0" borderId="33" xfId="116" applyFont="1" applyFill="1" applyBorder="1" applyAlignment="1">
      <alignment horizontal="center" vertical="center"/>
    </xf>
    <xf numFmtId="0" fontId="37" fillId="0" borderId="35" xfId="116" applyFont="1" applyFill="1" applyBorder="1" applyAlignment="1">
      <alignment horizontal="center" vertical="center"/>
    </xf>
    <xf numFmtId="0" fontId="37" fillId="0" borderId="34" xfId="116" applyFont="1" applyFill="1" applyBorder="1" applyAlignment="1">
      <alignment horizontal="center" vertical="center"/>
    </xf>
    <xf numFmtId="0" fontId="38" fillId="0" borderId="19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 wrapText="1"/>
    </xf>
    <xf numFmtId="0" fontId="37" fillId="25" borderId="3" xfId="116" applyFill="1" applyBorder="1" applyAlignment="1">
      <alignment horizontal="center" vertical="center" wrapText="1"/>
    </xf>
    <xf numFmtId="0" fontId="37" fillId="25" borderId="17" xfId="116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/>
    </xf>
    <xf numFmtId="0" fontId="107" fillId="0" borderId="38" xfId="0" applyNumberFormat="1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/>
    </xf>
    <xf numFmtId="0" fontId="39" fillId="29" borderId="17" xfId="4156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/>
    </xf>
    <xf numFmtId="0" fontId="107" fillId="0" borderId="17" xfId="0" applyNumberFormat="1" applyFont="1" applyFill="1" applyBorder="1" applyAlignment="1">
      <alignment horizontal="center" vertical="center" wrapText="1"/>
    </xf>
    <xf numFmtId="0" fontId="107" fillId="0" borderId="18" xfId="0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 wrapText="1"/>
    </xf>
    <xf numFmtId="0" fontId="35" fillId="25" borderId="18" xfId="32014" applyFont="1" applyFill="1" applyBorder="1" applyAlignment="1">
      <alignment horizontal="center" vertical="center" wrapText="1"/>
    </xf>
    <xf numFmtId="0" fontId="35" fillId="25" borderId="19" xfId="32014" applyFont="1" applyFill="1" applyBorder="1" applyAlignment="1">
      <alignment horizontal="center" vertical="center" wrapText="1"/>
    </xf>
    <xf numFmtId="17" fontId="35" fillId="25" borderId="36" xfId="32014" applyNumberFormat="1" applyFont="1" applyFill="1" applyBorder="1" applyAlignment="1">
      <alignment horizontal="center" vertical="center" wrapText="1"/>
    </xf>
    <xf numFmtId="17" fontId="35" fillId="25" borderId="37" xfId="32014" applyNumberFormat="1" applyFont="1" applyFill="1" applyBorder="1" applyAlignment="1">
      <alignment horizontal="center" vertical="center" wrapText="1"/>
    </xf>
    <xf numFmtId="17" fontId="35" fillId="25" borderId="32" xfId="32014" applyNumberFormat="1" applyFont="1" applyFill="1" applyBorder="1" applyAlignment="1">
      <alignment horizontal="center" vertical="center" wrapText="1"/>
    </xf>
    <xf numFmtId="17" fontId="35" fillId="25" borderId="38" xfId="32014" applyNumberFormat="1" applyFont="1" applyFill="1" applyBorder="1" applyAlignment="1">
      <alignment horizontal="center" vertical="center" wrapText="1"/>
    </xf>
    <xf numFmtId="17" fontId="35" fillId="25" borderId="0" xfId="32014" applyNumberFormat="1" applyFont="1" applyFill="1" applyBorder="1" applyAlignment="1">
      <alignment horizontal="center" vertical="center" wrapText="1"/>
    </xf>
    <xf numFmtId="17" fontId="35" fillId="25" borderId="33" xfId="32014" applyNumberFormat="1" applyFont="1" applyFill="1" applyBorder="1" applyAlignment="1">
      <alignment horizontal="center" vertical="center" wrapText="1"/>
    </xf>
    <xf numFmtId="17" fontId="35" fillId="25" borderId="39" xfId="32014" applyNumberFormat="1" applyFont="1" applyFill="1" applyBorder="1" applyAlignment="1">
      <alignment horizontal="center" vertical="center" wrapText="1"/>
    </xf>
    <xf numFmtId="17" fontId="35" fillId="25" borderId="35" xfId="32014" applyNumberFormat="1" applyFont="1" applyFill="1" applyBorder="1" applyAlignment="1">
      <alignment horizontal="center" vertical="center" wrapText="1"/>
    </xf>
    <xf numFmtId="17" fontId="35" fillId="25" borderId="34" xfId="32014" applyNumberFormat="1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0" fontId="35" fillId="0" borderId="17" xfId="3340" applyNumberFormat="1" applyFont="1" applyFill="1" applyBorder="1" applyAlignment="1">
      <alignment horizontal="center" vertical="center"/>
    </xf>
    <xf numFmtId="49" fontId="38" fillId="25" borderId="17" xfId="32014" applyNumberFormat="1" applyFont="1" applyFill="1" applyBorder="1" applyAlignment="1">
      <alignment horizontal="center" vertical="center" wrapText="1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49" fontId="38" fillId="25" borderId="3" xfId="32014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35" fillId="0" borderId="17" xfId="0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178" fontId="38" fillId="0" borderId="17" xfId="32014" applyNumberFormat="1" applyFont="1" applyFill="1" applyBorder="1" applyAlignment="1">
      <alignment horizontal="center" vertical="center"/>
    </xf>
    <xf numFmtId="178" fontId="38" fillId="0" borderId="18" xfId="32014" applyNumberFormat="1" applyFont="1" applyFill="1" applyBorder="1" applyAlignment="1">
      <alignment horizontal="center" vertical="center"/>
    </xf>
    <xf numFmtId="178" fontId="38" fillId="0" borderId="19" xfId="32014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191" fontId="37" fillId="25" borderId="17" xfId="32014" applyNumberFormat="1" applyFont="1" applyFill="1" applyBorder="1" applyAlignment="1">
      <alignment horizontal="center" vertical="center"/>
    </xf>
    <xf numFmtId="191" fontId="37" fillId="25" borderId="18" xfId="32014" applyNumberFormat="1" applyFont="1" applyFill="1" applyBorder="1" applyAlignment="1">
      <alignment horizontal="center" vertical="center"/>
    </xf>
    <xf numFmtId="191" fontId="37" fillId="25" borderId="19" xfId="32014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14" fontId="35" fillId="0" borderId="1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41" fontId="38" fillId="0" borderId="3" xfId="49242" applyFont="1" applyFill="1" applyBorder="1" applyAlignment="1">
      <alignment horizontal="center" vertical="center" wrapText="1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0" fontId="39" fillId="29" borderId="36" xfId="4156" applyFont="1" applyFill="1" applyBorder="1" applyAlignment="1">
      <alignment horizontal="center" vertical="center"/>
    </xf>
    <xf numFmtId="0" fontId="39" fillId="29" borderId="37" xfId="4156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17" fontId="38" fillId="0" borderId="3" xfId="32014" applyNumberFormat="1" applyFont="1" applyFill="1" applyBorder="1" applyAlignment="1">
      <alignment horizontal="center" vertical="center" wrapText="1"/>
    </xf>
    <xf numFmtId="0" fontId="83" fillId="26" borderId="39" xfId="2500" applyFont="1" applyFill="1" applyBorder="1" applyAlignment="1">
      <alignment horizontal="center" vertical="center"/>
    </xf>
    <xf numFmtId="0" fontId="83" fillId="26" borderId="35" xfId="2500" applyFont="1" applyFill="1" applyBorder="1" applyAlignment="1">
      <alignment horizontal="center" vertical="center"/>
    </xf>
    <xf numFmtId="0" fontId="83" fillId="26" borderId="34" xfId="2500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0" fontId="0" fillId="0" borderId="18" xfId="3340" applyNumberFormat="1" applyFont="1" applyFill="1" applyBorder="1" applyAlignment="1">
      <alignment horizontal="center" vertical="center"/>
    </xf>
    <xf numFmtId="0" fontId="0" fillId="0" borderId="19" xfId="3340" applyNumberFormat="1" applyFont="1" applyFill="1" applyBorder="1" applyAlignment="1">
      <alignment horizontal="center" vertical="center"/>
    </xf>
    <xf numFmtId="0" fontId="38" fillId="0" borderId="17" xfId="49721" applyBorder="1" applyAlignment="1">
      <alignment horizontal="center" vertical="center" wrapText="1"/>
    </xf>
    <xf numFmtId="0" fontId="38" fillId="0" borderId="19" xfId="49721" applyBorder="1" applyAlignment="1">
      <alignment horizontal="center" vertical="center"/>
    </xf>
    <xf numFmtId="0" fontId="38" fillId="0" borderId="17" xfId="49721" applyBorder="1" applyAlignment="1">
      <alignment horizontal="center" vertical="center"/>
    </xf>
    <xf numFmtId="0" fontId="38" fillId="0" borderId="19" xfId="49721" applyFont="1" applyBorder="1" applyAlignment="1">
      <alignment horizontal="center" vertical="center"/>
    </xf>
    <xf numFmtId="0" fontId="38" fillId="0" borderId="19" xfId="49723" applyBorder="1" applyAlignment="1">
      <alignment horizontal="center" vertical="center"/>
    </xf>
    <xf numFmtId="0" fontId="38" fillId="0" borderId="3" xfId="49723" applyBorder="1" applyAlignment="1">
      <alignment horizontal="center" vertical="center"/>
    </xf>
    <xf numFmtId="0" fontId="38" fillId="0" borderId="19" xfId="49723" applyBorder="1" applyAlignment="1">
      <alignment horizontal="center" vertical="center" wrapText="1"/>
    </xf>
    <xf numFmtId="0" fontId="38" fillId="0" borderId="3" xfId="49723" applyFont="1" applyBorder="1" applyAlignment="1">
      <alignment horizontal="center" vertical="center"/>
    </xf>
    <xf numFmtId="0" fontId="38" fillId="0" borderId="19" xfId="49723" applyFont="1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 wrapText="1"/>
    </xf>
    <xf numFmtId="0" fontId="38" fillId="25" borderId="19" xfId="49723" applyFont="1" applyFill="1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/>
    </xf>
    <xf numFmtId="0" fontId="38" fillId="25" borderId="18" xfId="49723" applyFont="1" applyFill="1" applyBorder="1" applyAlignment="1">
      <alignment horizontal="center" vertical="center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8" xfId="4156" applyNumberFormat="1" applyFont="1" applyFill="1" applyBorder="1" applyAlignment="1">
      <alignment horizontal="center" vertical="center" wrapText="1"/>
    </xf>
    <xf numFmtId="49" fontId="38" fillId="0" borderId="19" xfId="4156" applyNumberFormat="1" applyFont="1" applyFill="1" applyBorder="1" applyAlignment="1">
      <alignment horizontal="center" vertical="center" wrapText="1"/>
    </xf>
    <xf numFmtId="0" fontId="38" fillId="0" borderId="18" xfId="49721" applyBorder="1" applyAlignment="1">
      <alignment horizontal="center" vertical="center"/>
    </xf>
    <xf numFmtId="0" fontId="38" fillId="0" borderId="36" xfId="49721" applyFill="1" applyBorder="1" applyAlignment="1">
      <alignment horizontal="center" vertical="center" wrapText="1"/>
    </xf>
    <xf numFmtId="0" fontId="38" fillId="0" borderId="37" xfId="49721" applyFill="1" applyBorder="1" applyAlignment="1">
      <alignment horizontal="center" vertical="center" wrapText="1"/>
    </xf>
    <xf numFmtId="0" fontId="38" fillId="0" borderId="32" xfId="49721" applyFill="1" applyBorder="1" applyAlignment="1">
      <alignment horizontal="center" vertical="center" wrapText="1"/>
    </xf>
    <xf numFmtId="0" fontId="38" fillId="0" borderId="38" xfId="49721" applyFill="1" applyBorder="1" applyAlignment="1">
      <alignment horizontal="center" vertical="center" wrapText="1"/>
    </xf>
    <xf numFmtId="0" fontId="38" fillId="0" borderId="0" xfId="49721" applyFill="1" applyBorder="1" applyAlignment="1">
      <alignment horizontal="center" vertical="center" wrapText="1"/>
    </xf>
    <xf numFmtId="0" fontId="38" fillId="0" borderId="33" xfId="49721" applyFill="1" applyBorder="1" applyAlignment="1">
      <alignment horizontal="center" vertical="center" wrapText="1"/>
    </xf>
    <xf numFmtId="0" fontId="38" fillId="0" borderId="39" xfId="49721" applyFill="1" applyBorder="1" applyAlignment="1">
      <alignment horizontal="center" vertical="center" wrapText="1"/>
    </xf>
    <xf numFmtId="0" fontId="38" fillId="0" borderId="35" xfId="49721" applyFill="1" applyBorder="1" applyAlignment="1">
      <alignment horizontal="center" vertical="center" wrapText="1"/>
    </xf>
    <xf numFmtId="0" fontId="38" fillId="0" borderId="34" xfId="49721" applyFill="1" applyBorder="1" applyAlignment="1">
      <alignment horizontal="center" vertical="center" wrapText="1"/>
    </xf>
    <xf numFmtId="0" fontId="38" fillId="0" borderId="17" xfId="49723" applyBorder="1" applyAlignment="1">
      <alignment horizontal="center" vertical="center"/>
    </xf>
    <xf numFmtId="0" fontId="38" fillId="0" borderId="18" xfId="49723" applyBorder="1" applyAlignment="1">
      <alignment horizontal="center" vertical="center"/>
    </xf>
    <xf numFmtId="0" fontId="38" fillId="0" borderId="36" xfId="49723" applyBorder="1" applyAlignment="1">
      <alignment horizontal="center" vertical="center" wrapText="1"/>
    </xf>
    <xf numFmtId="0" fontId="38" fillId="0" borderId="37" xfId="49723" applyBorder="1" applyAlignment="1">
      <alignment horizontal="center" vertical="center"/>
    </xf>
    <xf numFmtId="0" fontId="38" fillId="0" borderId="32" xfId="49723" applyBorder="1" applyAlignment="1">
      <alignment horizontal="center" vertical="center"/>
    </xf>
    <xf numFmtId="0" fontId="38" fillId="0" borderId="38" xfId="49723" applyBorder="1" applyAlignment="1">
      <alignment horizontal="center" vertical="center"/>
    </xf>
    <xf numFmtId="0" fontId="38" fillId="0" borderId="0" xfId="49723" applyBorder="1" applyAlignment="1">
      <alignment horizontal="center" vertical="center"/>
    </xf>
    <xf numFmtId="0" fontId="38" fillId="0" borderId="33" xfId="49723" applyBorder="1" applyAlignment="1">
      <alignment horizontal="center" vertical="center"/>
    </xf>
    <xf numFmtId="0" fontId="38" fillId="0" borderId="39" xfId="49723" applyBorder="1" applyAlignment="1">
      <alignment horizontal="center" vertical="center"/>
    </xf>
    <xf numFmtId="0" fontId="38" fillId="0" borderId="35" xfId="49723" applyBorder="1" applyAlignment="1">
      <alignment horizontal="center" vertical="center"/>
    </xf>
    <xf numFmtId="0" fontId="38" fillId="0" borderId="34" xfId="49723" applyBorder="1" applyAlignment="1">
      <alignment horizontal="center" vertical="center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8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0" fontId="38" fillId="0" borderId="3" xfId="49722" applyFont="1" applyBorder="1" applyAlignment="1">
      <alignment horizontal="center" vertical="center"/>
    </xf>
    <xf numFmtId="0" fontId="0" fillId="25" borderId="18" xfId="0" applyNumberFormat="1" applyFill="1" applyBorder="1" applyAlignment="1">
      <alignment horizontal="center" vertical="center" wrapText="1"/>
    </xf>
    <xf numFmtId="0" fontId="0" fillId="25" borderId="19" xfId="0" applyNumberFormat="1" applyFill="1" applyBorder="1" applyAlignment="1">
      <alignment horizontal="center" vertical="center" wrapText="1"/>
    </xf>
    <xf numFmtId="0" fontId="39" fillId="29" borderId="24" xfId="49723" applyFont="1" applyFill="1" applyBorder="1" applyAlignment="1">
      <alignment horizontal="center" vertical="center"/>
    </xf>
    <xf numFmtId="0" fontId="39" fillId="29" borderId="2" xfId="49723" applyFont="1" applyFill="1" applyBorder="1" applyAlignment="1">
      <alignment horizontal="center" vertical="center"/>
    </xf>
    <xf numFmtId="0" fontId="39" fillId="29" borderId="25" xfId="49723" applyFont="1" applyFill="1" applyBorder="1" applyAlignment="1">
      <alignment horizontal="center" vertical="center"/>
    </xf>
    <xf numFmtId="0" fontId="39" fillId="29" borderId="24" xfId="49721" applyFont="1" applyFill="1" applyBorder="1" applyAlignment="1">
      <alignment horizontal="center" vertical="center"/>
    </xf>
    <xf numFmtId="0" fontId="39" fillId="29" borderId="2" xfId="49721" applyFont="1" applyFill="1" applyBorder="1" applyAlignment="1">
      <alignment horizontal="center" vertical="center"/>
    </xf>
    <xf numFmtId="0" fontId="39" fillId="29" borderId="24" xfId="49722" applyFont="1" applyFill="1" applyBorder="1" applyAlignment="1">
      <alignment horizontal="center" vertical="center"/>
    </xf>
    <xf numFmtId="0" fontId="39" fillId="29" borderId="2" xfId="49722" applyFont="1" applyFill="1" applyBorder="1" applyAlignment="1">
      <alignment horizontal="center" vertical="center"/>
    </xf>
    <xf numFmtId="49" fontId="38" fillId="25" borderId="3" xfId="4156" applyNumberFormat="1" applyFont="1" applyFill="1" applyBorder="1" applyAlignment="1">
      <alignment horizontal="center" vertical="center" wrapText="1"/>
    </xf>
    <xf numFmtId="0" fontId="108" fillId="33" borderId="24" xfId="49723" applyFont="1" applyFill="1" applyBorder="1" applyAlignment="1">
      <alignment horizontal="center" vertical="center"/>
    </xf>
    <xf numFmtId="0" fontId="108" fillId="33" borderId="2" xfId="49723" applyFont="1" applyFill="1" applyBorder="1" applyAlignment="1">
      <alignment horizontal="center" vertical="center"/>
    </xf>
    <xf numFmtId="0" fontId="108" fillId="33" borderId="25" xfId="49723" applyFont="1" applyFill="1" applyBorder="1" applyAlignment="1">
      <alignment horizontal="center" vertical="center"/>
    </xf>
    <xf numFmtId="0" fontId="113" fillId="0" borderId="36" xfId="0" applyNumberFormat="1" applyFont="1" applyFill="1" applyBorder="1" applyAlignment="1">
      <alignment horizontal="center" vertical="center" wrapText="1"/>
    </xf>
    <xf numFmtId="0" fontId="113" fillId="0" borderId="32" xfId="0" applyNumberFormat="1" applyFont="1" applyFill="1" applyBorder="1" applyAlignment="1">
      <alignment horizontal="center" vertical="center" wrapText="1"/>
    </xf>
    <xf numFmtId="0" fontId="113" fillId="0" borderId="38" xfId="0" applyNumberFormat="1" applyFont="1" applyFill="1" applyBorder="1" applyAlignment="1">
      <alignment horizontal="center" vertical="center" wrapText="1"/>
    </xf>
    <xf numFmtId="0" fontId="113" fillId="0" borderId="33" xfId="0" applyNumberFormat="1" applyFont="1" applyFill="1" applyBorder="1" applyAlignment="1">
      <alignment horizontal="center" vertical="center" wrapText="1"/>
    </xf>
    <xf numFmtId="0" fontId="113" fillId="0" borderId="39" xfId="0" applyNumberFormat="1" applyFont="1" applyFill="1" applyBorder="1" applyAlignment="1">
      <alignment horizontal="center" vertical="center" wrapText="1"/>
    </xf>
    <xf numFmtId="0" fontId="113" fillId="0" borderId="34" xfId="0" applyNumberFormat="1" applyFont="1" applyFill="1" applyBorder="1" applyAlignment="1">
      <alignment horizontal="center" vertical="center" wrapText="1"/>
    </xf>
    <xf numFmtId="41" fontId="39" fillId="0" borderId="36" xfId="49719" applyFont="1" applyFill="1" applyBorder="1" applyAlignment="1">
      <alignment horizontal="center" vertical="center" wrapText="1"/>
    </xf>
    <xf numFmtId="41" fontId="39" fillId="0" borderId="32" xfId="49719" applyFont="1" applyFill="1" applyBorder="1" applyAlignment="1">
      <alignment horizontal="center" vertical="center" wrapText="1"/>
    </xf>
    <xf numFmtId="41" fontId="39" fillId="0" borderId="38" xfId="49719" applyFont="1" applyFill="1" applyBorder="1" applyAlignment="1">
      <alignment horizontal="center" vertical="center" wrapText="1"/>
    </xf>
    <xf numFmtId="41" fontId="39" fillId="0" borderId="33" xfId="49719" applyFont="1" applyFill="1" applyBorder="1" applyAlignment="1">
      <alignment horizontal="center" vertical="center" wrapText="1"/>
    </xf>
    <xf numFmtId="41" fontId="39" fillId="0" borderId="39" xfId="49719" applyFont="1" applyFill="1" applyBorder="1" applyAlignment="1">
      <alignment horizontal="center" vertical="center" wrapText="1"/>
    </xf>
    <xf numFmtId="41" fontId="39" fillId="0" borderId="34" xfId="49719" applyFont="1" applyFill="1" applyBorder="1" applyAlignment="1">
      <alignment horizontal="center" vertical="center" wrapText="1"/>
    </xf>
    <xf numFmtId="0" fontId="39" fillId="25" borderId="36" xfId="32014" applyNumberFormat="1" applyFont="1" applyFill="1" applyBorder="1" applyAlignment="1">
      <alignment horizontal="center" vertical="center" wrapText="1"/>
    </xf>
    <xf numFmtId="0" fontId="39" fillId="25" borderId="32" xfId="32014" applyNumberFormat="1" applyFont="1" applyFill="1" applyBorder="1" applyAlignment="1">
      <alignment horizontal="center" vertical="center" wrapText="1"/>
    </xf>
    <xf numFmtId="0" fontId="39" fillId="25" borderId="38" xfId="32014" applyNumberFormat="1" applyFont="1" applyFill="1" applyBorder="1" applyAlignment="1">
      <alignment horizontal="center" vertical="center" wrapText="1"/>
    </xf>
    <xf numFmtId="0" fontId="39" fillId="25" borderId="33" xfId="32014" applyNumberFormat="1" applyFont="1" applyFill="1" applyBorder="1" applyAlignment="1">
      <alignment horizontal="center" vertical="center" wrapText="1"/>
    </xf>
    <xf numFmtId="0" fontId="39" fillId="25" borderId="39" xfId="32014" applyNumberFormat="1" applyFont="1" applyFill="1" applyBorder="1" applyAlignment="1">
      <alignment horizontal="center" vertical="center" wrapText="1"/>
    </xf>
    <xf numFmtId="0" fontId="39" fillId="25" borderId="34" xfId="32014" applyNumberFormat="1" applyFont="1" applyFill="1" applyBorder="1" applyAlignment="1">
      <alignment horizontal="center" vertical="center" wrapText="1"/>
    </xf>
    <xf numFmtId="178" fontId="39" fillId="0" borderId="24" xfId="32014" applyNumberFormat="1" applyFont="1" applyFill="1" applyBorder="1" applyAlignment="1">
      <alignment horizontal="center" vertical="center" wrapText="1"/>
    </xf>
    <xf numFmtId="178" fontId="39" fillId="0" borderId="25" xfId="32014" applyNumberFormat="1" applyFont="1" applyFill="1" applyBorder="1" applyAlignment="1">
      <alignment horizontal="center" vertical="center" wrapText="1"/>
    </xf>
    <xf numFmtId="178" fontId="39" fillId="0" borderId="36" xfId="32014" applyNumberFormat="1" applyFont="1" applyFill="1" applyBorder="1" applyAlignment="1">
      <alignment horizontal="center" vertical="center" wrapText="1"/>
    </xf>
    <xf numFmtId="178" fontId="39" fillId="0" borderId="32" xfId="32014" applyNumberFormat="1" applyFont="1" applyFill="1" applyBorder="1" applyAlignment="1">
      <alignment horizontal="center" vertical="center" wrapText="1"/>
    </xf>
    <xf numFmtId="178" fontId="39" fillId="0" borderId="38" xfId="32014" applyNumberFormat="1" applyFont="1" applyFill="1" applyBorder="1" applyAlignment="1">
      <alignment horizontal="center" vertical="center" wrapText="1"/>
    </xf>
    <xf numFmtId="178" fontId="39" fillId="0" borderId="33" xfId="32014" applyNumberFormat="1" applyFont="1" applyFill="1" applyBorder="1" applyAlignment="1">
      <alignment horizontal="center" vertical="center" wrapText="1"/>
    </xf>
    <xf numFmtId="178" fontId="39" fillId="0" borderId="39" xfId="32014" applyNumberFormat="1" applyFont="1" applyFill="1" applyBorder="1" applyAlignment="1">
      <alignment horizontal="center" vertical="center" wrapText="1"/>
    </xf>
    <xf numFmtId="178" fontId="39" fillId="0" borderId="34" xfId="32014" applyNumberFormat="1" applyFont="1" applyFill="1" applyBorder="1" applyAlignment="1">
      <alignment horizontal="center" vertical="center" wrapText="1"/>
    </xf>
  </cellXfs>
  <cellStyles count="49731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" xfId="49728" builtinId="5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0 3" xfId="49726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4" xfId="49729"/>
    <cellStyle name="표준 65" xfId="49722"/>
    <cellStyle name="표준 66" xfId="49730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70" xfId="4972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9"/>
  <sheetViews>
    <sheetView tabSelected="1" zoomScale="70" zoomScaleNormal="70" workbookViewId="0">
      <selection sqref="A1:L1"/>
    </sheetView>
  </sheetViews>
  <sheetFormatPr defaultColWidth="7.77734375" defaultRowHeight="14.25"/>
  <cols>
    <col min="1" max="1" width="23.44140625" style="78" bestFit="1" customWidth="1"/>
    <col min="2" max="2" width="10.77734375" style="2" customWidth="1"/>
    <col min="3" max="3" width="12.5546875" style="2" customWidth="1"/>
    <col min="4" max="4" width="15" style="2" bestFit="1" customWidth="1"/>
    <col min="5" max="5" width="15" style="3" customWidth="1"/>
    <col min="6" max="6" width="14.5546875" style="2" bestFit="1" customWidth="1"/>
    <col min="7" max="7" width="15" style="2" bestFit="1" customWidth="1"/>
    <col min="8" max="8" width="14" style="2" customWidth="1"/>
    <col min="9" max="9" width="15" style="2" bestFit="1" customWidth="1"/>
    <col min="10" max="10" width="15" style="3" customWidth="1"/>
    <col min="11" max="11" width="14.5546875" style="2" bestFit="1" customWidth="1"/>
    <col min="12" max="12" width="15" style="2" bestFit="1" customWidth="1"/>
    <col min="13" max="16384" width="7.77734375" style="2"/>
  </cols>
  <sheetData>
    <row r="1" spans="1:12" ht="24.95" customHeight="1" thickBot="1">
      <c r="A1" s="156" t="s">
        <v>45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1" customFormat="1" ht="24.95" customHeight="1">
      <c r="A2" s="157" t="s">
        <v>3</v>
      </c>
      <c r="B2" s="159" t="s">
        <v>4</v>
      </c>
      <c r="C2" s="161" t="s">
        <v>383</v>
      </c>
      <c r="D2" s="161"/>
      <c r="E2" s="161"/>
      <c r="F2" s="161"/>
      <c r="G2" s="161"/>
      <c r="H2" s="162" t="s">
        <v>317</v>
      </c>
      <c r="I2" s="163"/>
      <c r="J2" s="163"/>
      <c r="K2" s="163"/>
      <c r="L2" s="164"/>
    </row>
    <row r="3" spans="1:12" s="1" customFormat="1" ht="24.95" customHeight="1">
      <c r="A3" s="158"/>
      <c r="B3" s="160"/>
      <c r="C3" s="6" t="s">
        <v>2</v>
      </c>
      <c r="D3" s="4" t="s">
        <v>29</v>
      </c>
      <c r="E3" s="4" t="s">
        <v>30</v>
      </c>
      <c r="F3" s="4" t="s">
        <v>27</v>
      </c>
      <c r="G3" s="4" t="s">
        <v>1</v>
      </c>
      <c r="H3" s="6" t="s">
        <v>2</v>
      </c>
      <c r="I3" s="4" t="s">
        <v>29</v>
      </c>
      <c r="J3" s="4" t="s">
        <v>30</v>
      </c>
      <c r="K3" s="4" t="s">
        <v>0</v>
      </c>
      <c r="L3" s="22" t="s">
        <v>1</v>
      </c>
    </row>
    <row r="4" spans="1:12" s="1" customFormat="1" ht="24.95" customHeight="1">
      <c r="A4" s="11" t="s">
        <v>34</v>
      </c>
      <c r="B4" s="9">
        <f>C4-H4</f>
        <v>1694</v>
      </c>
      <c r="C4" s="18">
        <f t="shared" ref="C4:L4" si="0">SUM(C5:C28)</f>
        <v>6517</v>
      </c>
      <c r="D4" s="18">
        <f t="shared" si="0"/>
        <v>69</v>
      </c>
      <c r="E4" s="18">
        <f t="shared" si="0"/>
        <v>738</v>
      </c>
      <c r="F4" s="18">
        <f t="shared" si="0"/>
        <v>5026</v>
      </c>
      <c r="G4" s="18">
        <f t="shared" si="0"/>
        <v>684</v>
      </c>
      <c r="H4" s="18">
        <f t="shared" si="0"/>
        <v>4823</v>
      </c>
      <c r="I4" s="18">
        <f t="shared" si="0"/>
        <v>69</v>
      </c>
      <c r="J4" s="18">
        <f t="shared" si="0"/>
        <v>439</v>
      </c>
      <c r="K4" s="18">
        <f t="shared" si="0"/>
        <v>3844</v>
      </c>
      <c r="L4" s="27">
        <f t="shared" si="0"/>
        <v>471</v>
      </c>
    </row>
    <row r="5" spans="1:12" ht="28.5">
      <c r="A5" s="80" t="s">
        <v>247</v>
      </c>
      <c r="B5" s="9">
        <f>C5-H5</f>
        <v>-148</v>
      </c>
      <c r="C5" s="10">
        <f>SUM(D5:G5)</f>
        <v>1406</v>
      </c>
      <c r="D5" s="12">
        <v>0</v>
      </c>
      <c r="E5" s="12">
        <v>0</v>
      </c>
      <c r="F5" s="12">
        <v>1044</v>
      </c>
      <c r="G5" s="12">
        <v>362</v>
      </c>
      <c r="H5" s="10">
        <f>SUM(I5:L5)</f>
        <v>1554</v>
      </c>
      <c r="I5" s="12">
        <v>0</v>
      </c>
      <c r="J5" s="12">
        <v>0</v>
      </c>
      <c r="K5" s="12">
        <v>1160</v>
      </c>
      <c r="L5" s="57">
        <v>394</v>
      </c>
    </row>
    <row r="6" spans="1:12" s="3" customFormat="1" ht="24.95" customHeight="1">
      <c r="A6" s="79" t="s">
        <v>44</v>
      </c>
      <c r="B6" s="9">
        <f>C6-H6</f>
        <v>1997</v>
      </c>
      <c r="C6" s="10">
        <f>SUM(D6:G6)</f>
        <v>2952</v>
      </c>
      <c r="D6" s="12">
        <v>0</v>
      </c>
      <c r="E6" s="12">
        <v>427</v>
      </c>
      <c r="F6" s="12">
        <v>2246</v>
      </c>
      <c r="G6" s="12">
        <v>279</v>
      </c>
      <c r="H6" s="10">
        <f>SUM(I6:L6)</f>
        <v>955</v>
      </c>
      <c r="I6" s="12">
        <v>0</v>
      </c>
      <c r="J6" s="12">
        <v>87</v>
      </c>
      <c r="K6" s="12">
        <v>834</v>
      </c>
      <c r="L6" s="57">
        <v>34</v>
      </c>
    </row>
    <row r="7" spans="1:12" s="3" customFormat="1" ht="24.95" customHeight="1">
      <c r="A7" s="79" t="s">
        <v>59</v>
      </c>
      <c r="B7" s="9">
        <f t="shared" ref="B7:B28" si="1">C7-H7</f>
        <v>-114</v>
      </c>
      <c r="C7" s="10">
        <f>SUM(D7:G7)</f>
        <v>1173</v>
      </c>
      <c r="D7" s="12">
        <v>55</v>
      </c>
      <c r="E7" s="12">
        <v>292</v>
      </c>
      <c r="F7" s="12">
        <v>811</v>
      </c>
      <c r="G7" s="12">
        <v>15</v>
      </c>
      <c r="H7" s="10">
        <f t="shared" ref="H7:H28" si="2">SUM(I7:L7)</f>
        <v>1287</v>
      </c>
      <c r="I7" s="12">
        <v>55</v>
      </c>
      <c r="J7" s="12">
        <v>333</v>
      </c>
      <c r="K7" s="12">
        <v>884</v>
      </c>
      <c r="L7" s="57">
        <v>15</v>
      </c>
    </row>
    <row r="8" spans="1:12" s="3" customFormat="1" ht="24.95" customHeight="1">
      <c r="A8" s="79" t="s">
        <v>74</v>
      </c>
      <c r="B8" s="9">
        <f t="shared" si="1"/>
        <v>-28</v>
      </c>
      <c r="C8" s="10">
        <f>SUM(D8:G8)</f>
        <v>593</v>
      </c>
      <c r="D8" s="12">
        <v>0</v>
      </c>
      <c r="E8" s="12">
        <v>0</v>
      </c>
      <c r="F8" s="12">
        <v>593</v>
      </c>
      <c r="G8" s="12">
        <v>0</v>
      </c>
      <c r="H8" s="10">
        <f t="shared" si="2"/>
        <v>621</v>
      </c>
      <c r="I8" s="12">
        <v>0</v>
      </c>
      <c r="J8" s="12">
        <v>0</v>
      </c>
      <c r="K8" s="12">
        <v>621</v>
      </c>
      <c r="L8" s="57">
        <v>0</v>
      </c>
    </row>
    <row r="9" spans="1:12" s="3" customFormat="1" ht="24.95" customHeight="1">
      <c r="A9" s="79" t="s">
        <v>78</v>
      </c>
      <c r="B9" s="9">
        <f t="shared" si="1"/>
        <v>-5</v>
      </c>
      <c r="C9" s="10">
        <f t="shared" ref="C9:C28" si="3">SUM(D9:G9)</f>
        <v>92</v>
      </c>
      <c r="D9" s="12">
        <v>0</v>
      </c>
      <c r="E9" s="12">
        <v>0</v>
      </c>
      <c r="F9" s="12">
        <v>92</v>
      </c>
      <c r="G9" s="12">
        <v>0</v>
      </c>
      <c r="H9" s="10">
        <f t="shared" si="2"/>
        <v>97</v>
      </c>
      <c r="I9" s="12">
        <v>0</v>
      </c>
      <c r="J9" s="12">
        <v>0</v>
      </c>
      <c r="K9" s="12">
        <v>97</v>
      </c>
      <c r="L9" s="57">
        <v>0</v>
      </c>
    </row>
    <row r="10" spans="1:12" s="3" customFormat="1" ht="24.95" customHeight="1">
      <c r="A10" s="79" t="s">
        <v>105</v>
      </c>
      <c r="B10" s="9">
        <f t="shared" si="1"/>
        <v>0</v>
      </c>
      <c r="C10" s="10">
        <f t="shared" si="3"/>
        <v>128</v>
      </c>
      <c r="D10" s="12">
        <v>14</v>
      </c>
      <c r="E10" s="12">
        <v>19</v>
      </c>
      <c r="F10" s="12">
        <v>80</v>
      </c>
      <c r="G10" s="12">
        <v>15</v>
      </c>
      <c r="H10" s="10">
        <f t="shared" si="2"/>
        <v>128</v>
      </c>
      <c r="I10" s="12">
        <v>14</v>
      </c>
      <c r="J10" s="12">
        <v>19</v>
      </c>
      <c r="K10" s="12">
        <v>80</v>
      </c>
      <c r="L10" s="57">
        <v>15</v>
      </c>
    </row>
    <row r="11" spans="1:12" s="3" customFormat="1" ht="24.95" customHeight="1">
      <c r="A11" s="79" t="s">
        <v>152</v>
      </c>
      <c r="B11" s="9">
        <f t="shared" si="1"/>
        <v>0</v>
      </c>
      <c r="C11" s="10">
        <f t="shared" si="3"/>
        <v>0</v>
      </c>
      <c r="D11" s="12"/>
      <c r="E11" s="12"/>
      <c r="F11" s="12"/>
      <c r="G11" s="12"/>
      <c r="H11" s="10">
        <f t="shared" si="2"/>
        <v>0</v>
      </c>
      <c r="I11" s="12"/>
      <c r="J11" s="12"/>
      <c r="K11" s="12"/>
      <c r="L11" s="57"/>
    </row>
    <row r="12" spans="1:12" s="3" customFormat="1" ht="24.95" customHeight="1">
      <c r="A12" s="79" t="s">
        <v>116</v>
      </c>
      <c r="B12" s="9">
        <f t="shared" si="1"/>
        <v>-3</v>
      </c>
      <c r="C12" s="10">
        <f t="shared" si="3"/>
        <v>30</v>
      </c>
      <c r="D12" s="12">
        <v>0</v>
      </c>
      <c r="E12" s="12">
        <v>0</v>
      </c>
      <c r="F12" s="12">
        <v>26</v>
      </c>
      <c r="G12" s="12">
        <v>4</v>
      </c>
      <c r="H12" s="10">
        <f t="shared" si="2"/>
        <v>33</v>
      </c>
      <c r="I12" s="12">
        <v>0</v>
      </c>
      <c r="J12" s="12">
        <v>0</v>
      </c>
      <c r="K12" s="12">
        <v>29</v>
      </c>
      <c r="L12" s="57">
        <v>4</v>
      </c>
    </row>
    <row r="13" spans="1:12" s="3" customFormat="1" ht="24.95" customHeight="1">
      <c r="A13" s="79" t="s">
        <v>123</v>
      </c>
      <c r="B13" s="9">
        <f t="shared" si="1"/>
        <v>-3</v>
      </c>
      <c r="C13" s="10">
        <f t="shared" si="3"/>
        <v>27</v>
      </c>
      <c r="D13" s="12">
        <v>0</v>
      </c>
      <c r="E13" s="12">
        <v>0</v>
      </c>
      <c r="F13" s="12">
        <v>27</v>
      </c>
      <c r="G13" s="12">
        <v>0</v>
      </c>
      <c r="H13" s="81">
        <f t="shared" si="2"/>
        <v>30</v>
      </c>
      <c r="I13" s="12">
        <v>0</v>
      </c>
      <c r="J13" s="12">
        <v>0</v>
      </c>
      <c r="K13" s="12">
        <v>30</v>
      </c>
      <c r="L13" s="57">
        <v>0</v>
      </c>
    </row>
    <row r="14" spans="1:12" s="3" customFormat="1" ht="24.75" customHeight="1">
      <c r="A14" s="79" t="s">
        <v>177</v>
      </c>
      <c r="B14" s="9">
        <f t="shared" si="1"/>
        <v>-10</v>
      </c>
      <c r="C14" s="10">
        <f t="shared" si="3"/>
        <v>37</v>
      </c>
      <c r="D14" s="12">
        <v>0</v>
      </c>
      <c r="E14" s="12">
        <v>0</v>
      </c>
      <c r="F14" s="12">
        <v>37</v>
      </c>
      <c r="G14" s="12">
        <v>0</v>
      </c>
      <c r="H14" s="10">
        <f t="shared" si="2"/>
        <v>47</v>
      </c>
      <c r="I14" s="12">
        <v>0</v>
      </c>
      <c r="J14" s="12">
        <v>0</v>
      </c>
      <c r="K14" s="12">
        <v>47</v>
      </c>
      <c r="L14" s="57">
        <v>0</v>
      </c>
    </row>
    <row r="15" spans="1:12" s="3" customFormat="1" ht="24.95" customHeight="1">
      <c r="A15" s="79" t="s">
        <v>138</v>
      </c>
      <c r="B15" s="9">
        <f t="shared" si="1"/>
        <v>0</v>
      </c>
      <c r="C15" s="10">
        <f t="shared" si="3"/>
        <v>31</v>
      </c>
      <c r="D15" s="12">
        <v>0</v>
      </c>
      <c r="E15" s="12">
        <v>0</v>
      </c>
      <c r="F15" s="12">
        <v>22</v>
      </c>
      <c r="G15" s="12">
        <v>9</v>
      </c>
      <c r="H15" s="10">
        <f t="shared" si="2"/>
        <v>31</v>
      </c>
      <c r="I15" s="12">
        <v>0</v>
      </c>
      <c r="J15" s="12">
        <v>0</v>
      </c>
      <c r="K15" s="12">
        <v>22</v>
      </c>
      <c r="L15" s="57">
        <v>9</v>
      </c>
    </row>
    <row r="16" spans="1:12" s="3" customFormat="1" ht="24.95" customHeight="1">
      <c r="A16" s="17" t="s">
        <v>154</v>
      </c>
      <c r="B16" s="9">
        <f t="shared" si="1"/>
        <v>0</v>
      </c>
      <c r="C16" s="10">
        <f t="shared" si="3"/>
        <v>0</v>
      </c>
      <c r="D16" s="12"/>
      <c r="E16" s="12"/>
      <c r="F16" s="12"/>
      <c r="G16" s="12"/>
      <c r="H16" s="10">
        <f t="shared" si="2"/>
        <v>0</v>
      </c>
      <c r="I16" s="12"/>
      <c r="J16" s="12"/>
      <c r="K16" s="12"/>
      <c r="L16" s="57"/>
    </row>
    <row r="17" spans="1:12" s="3" customFormat="1" ht="24.95" customHeight="1">
      <c r="A17" s="17" t="s">
        <v>156</v>
      </c>
      <c r="B17" s="9">
        <f t="shared" si="1"/>
        <v>0</v>
      </c>
      <c r="C17" s="10">
        <f t="shared" si="3"/>
        <v>0</v>
      </c>
      <c r="D17" s="12"/>
      <c r="E17" s="12"/>
      <c r="F17" s="12"/>
      <c r="G17" s="12"/>
      <c r="H17" s="10">
        <f t="shared" si="2"/>
        <v>0</v>
      </c>
      <c r="I17" s="12"/>
      <c r="J17" s="12"/>
      <c r="K17" s="12"/>
      <c r="L17" s="57"/>
    </row>
    <row r="18" spans="1:12" s="3" customFormat="1" ht="24.95" customHeight="1">
      <c r="A18" s="17" t="s">
        <v>158</v>
      </c>
      <c r="B18" s="9">
        <f t="shared" si="1"/>
        <v>0</v>
      </c>
      <c r="C18" s="10">
        <f t="shared" si="3"/>
        <v>0</v>
      </c>
      <c r="D18" s="12"/>
      <c r="E18" s="12"/>
      <c r="F18" s="12"/>
      <c r="G18" s="12"/>
      <c r="H18" s="10">
        <f t="shared" si="2"/>
        <v>0</v>
      </c>
      <c r="I18" s="12"/>
      <c r="J18" s="12"/>
      <c r="K18" s="12"/>
      <c r="L18" s="57"/>
    </row>
    <row r="19" spans="1:12" s="3" customFormat="1" ht="24.95" customHeight="1">
      <c r="A19" s="17" t="s">
        <v>160</v>
      </c>
      <c r="B19" s="9">
        <f t="shared" si="1"/>
        <v>0</v>
      </c>
      <c r="C19" s="10">
        <f t="shared" si="3"/>
        <v>0</v>
      </c>
      <c r="D19" s="12"/>
      <c r="E19" s="12"/>
      <c r="F19" s="12"/>
      <c r="G19" s="12"/>
      <c r="H19" s="10">
        <f t="shared" si="2"/>
        <v>0</v>
      </c>
      <c r="I19" s="12"/>
      <c r="J19" s="12"/>
      <c r="K19" s="12"/>
      <c r="L19" s="57"/>
    </row>
    <row r="20" spans="1:12" s="3" customFormat="1" ht="24.95" customHeight="1">
      <c r="A20" s="17" t="s">
        <v>162</v>
      </c>
      <c r="B20" s="9">
        <f t="shared" si="1"/>
        <v>0</v>
      </c>
      <c r="C20" s="10">
        <f t="shared" si="3"/>
        <v>0</v>
      </c>
      <c r="D20" s="12"/>
      <c r="E20" s="12"/>
      <c r="F20" s="12"/>
      <c r="G20" s="12"/>
      <c r="H20" s="10">
        <f t="shared" si="2"/>
        <v>0</v>
      </c>
      <c r="I20" s="12"/>
      <c r="J20" s="12"/>
      <c r="K20" s="12"/>
      <c r="L20" s="57"/>
    </row>
    <row r="21" spans="1:12" s="3" customFormat="1" ht="24" customHeight="1">
      <c r="A21" s="79" t="s">
        <v>139</v>
      </c>
      <c r="B21" s="9">
        <f t="shared" si="1"/>
        <v>8</v>
      </c>
      <c r="C21" s="10">
        <f t="shared" si="3"/>
        <v>48</v>
      </c>
      <c r="D21" s="12">
        <v>0</v>
      </c>
      <c r="E21" s="12">
        <v>0</v>
      </c>
      <c r="F21" s="12">
        <v>48</v>
      </c>
      <c r="G21" s="12">
        <v>0</v>
      </c>
      <c r="H21" s="10">
        <f t="shared" si="2"/>
        <v>40</v>
      </c>
      <c r="I21" s="12">
        <v>0</v>
      </c>
      <c r="J21" s="12">
        <v>0</v>
      </c>
      <c r="K21" s="12">
        <v>40</v>
      </c>
      <c r="L21" s="57">
        <v>0</v>
      </c>
    </row>
    <row r="22" spans="1:12" s="3" customFormat="1" ht="24.95" customHeight="1">
      <c r="A22" s="17" t="s">
        <v>164</v>
      </c>
      <c r="B22" s="9">
        <f t="shared" si="1"/>
        <v>0</v>
      </c>
      <c r="C22" s="10">
        <f t="shared" si="3"/>
        <v>0</v>
      </c>
      <c r="D22" s="12"/>
      <c r="E22" s="12"/>
      <c r="F22" s="12"/>
      <c r="G22" s="12"/>
      <c r="H22" s="10">
        <f t="shared" si="2"/>
        <v>0</v>
      </c>
      <c r="I22" s="12"/>
      <c r="J22" s="12"/>
      <c r="K22" s="12"/>
      <c r="L22" s="57"/>
    </row>
    <row r="23" spans="1:12" s="3" customFormat="1" ht="24.95" customHeight="1">
      <c r="A23" s="17" t="s">
        <v>166</v>
      </c>
      <c r="B23" s="9">
        <f t="shared" si="1"/>
        <v>0</v>
      </c>
      <c r="C23" s="10">
        <f t="shared" si="3"/>
        <v>0</v>
      </c>
      <c r="D23" s="12"/>
      <c r="E23" s="12"/>
      <c r="F23" s="12"/>
      <c r="G23" s="12"/>
      <c r="H23" s="10">
        <f t="shared" si="2"/>
        <v>0</v>
      </c>
      <c r="I23" s="12"/>
      <c r="J23" s="12"/>
      <c r="K23" s="12"/>
      <c r="L23" s="57"/>
    </row>
    <row r="24" spans="1:12" s="3" customFormat="1" ht="24.95" customHeight="1">
      <c r="A24" s="17" t="s">
        <v>168</v>
      </c>
      <c r="B24" s="9">
        <f t="shared" si="1"/>
        <v>0</v>
      </c>
      <c r="C24" s="10">
        <f t="shared" si="3"/>
        <v>0</v>
      </c>
      <c r="D24" s="12"/>
      <c r="E24" s="12"/>
      <c r="F24" s="12"/>
      <c r="G24" s="12"/>
      <c r="H24" s="10">
        <f t="shared" si="2"/>
        <v>0</v>
      </c>
      <c r="I24" s="12"/>
      <c r="J24" s="12"/>
      <c r="K24" s="12"/>
      <c r="L24" s="57"/>
    </row>
    <row r="25" spans="1:12" ht="24.95" customHeight="1">
      <c r="A25" s="17" t="s">
        <v>170</v>
      </c>
      <c r="B25" s="9">
        <f t="shared" si="1"/>
        <v>0</v>
      </c>
      <c r="C25" s="10">
        <f t="shared" si="3"/>
        <v>0</v>
      </c>
      <c r="D25" s="12"/>
      <c r="E25" s="12"/>
      <c r="F25" s="12"/>
      <c r="G25" s="12"/>
      <c r="H25" s="10">
        <f t="shared" si="2"/>
        <v>0</v>
      </c>
      <c r="I25" s="12"/>
      <c r="J25" s="12"/>
      <c r="K25" s="12"/>
      <c r="L25" s="57"/>
    </row>
    <row r="26" spans="1:12" s="3" customFormat="1" ht="24.95" customHeight="1">
      <c r="A26" s="17" t="s">
        <v>172</v>
      </c>
      <c r="B26" s="9">
        <f t="shared" si="1"/>
        <v>0</v>
      </c>
      <c r="C26" s="10">
        <f t="shared" si="3"/>
        <v>0</v>
      </c>
      <c r="D26" s="12"/>
      <c r="E26" s="12"/>
      <c r="F26" s="12"/>
      <c r="G26" s="12"/>
      <c r="H26" s="10">
        <f t="shared" si="2"/>
        <v>0</v>
      </c>
      <c r="I26" s="12"/>
      <c r="J26" s="12"/>
      <c r="K26" s="12"/>
      <c r="L26" s="57"/>
    </row>
    <row r="27" spans="1:12" s="3" customFormat="1" ht="24.95" customHeight="1">
      <c r="A27" s="17" t="s">
        <v>174</v>
      </c>
      <c r="B27" s="9">
        <f t="shared" si="1"/>
        <v>0</v>
      </c>
      <c r="C27" s="10">
        <f t="shared" si="3"/>
        <v>0</v>
      </c>
      <c r="D27" s="12"/>
      <c r="E27" s="12"/>
      <c r="F27" s="12"/>
      <c r="G27" s="12"/>
      <c r="H27" s="10">
        <f t="shared" si="2"/>
        <v>0</v>
      </c>
      <c r="I27" s="12"/>
      <c r="J27" s="12"/>
      <c r="K27" s="12"/>
      <c r="L27" s="57"/>
    </row>
    <row r="28" spans="1:12" s="3" customFormat="1" ht="24.95" customHeight="1" thickBot="1">
      <c r="A28" s="23" t="s">
        <v>176</v>
      </c>
      <c r="B28" s="24">
        <f t="shared" si="1"/>
        <v>0</v>
      </c>
      <c r="C28" s="25">
        <f t="shared" si="3"/>
        <v>0</v>
      </c>
      <c r="D28" s="26"/>
      <c r="E28" s="26"/>
      <c r="F28" s="26"/>
      <c r="G28" s="26"/>
      <c r="H28" s="25">
        <f t="shared" si="2"/>
        <v>0</v>
      </c>
      <c r="I28" s="26"/>
      <c r="J28" s="26"/>
      <c r="K28" s="26"/>
      <c r="L28" s="58"/>
    </row>
    <row r="29" spans="1:12" ht="24.95" customHeight="1">
      <c r="B29" s="3"/>
      <c r="C29" s="3"/>
      <c r="D29" s="3"/>
      <c r="F29" s="3"/>
      <c r="G29" s="3"/>
      <c r="H29" s="3"/>
      <c r="I29" s="3"/>
      <c r="K29" s="3"/>
      <c r="L29" s="3"/>
    </row>
    <row r="30" spans="1:12" s="3" customFormat="1" ht="24.95" customHeight="1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12" ht="24.95" customHeight="1" thickBot="1">
      <c r="A31" s="156" t="s">
        <v>46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</row>
    <row r="32" spans="1:12" ht="24.95" customHeight="1">
      <c r="A32" s="157" t="s">
        <v>3</v>
      </c>
      <c r="B32" s="159" t="s">
        <v>4</v>
      </c>
      <c r="C32" s="161" t="s">
        <v>383</v>
      </c>
      <c r="D32" s="161"/>
      <c r="E32" s="161"/>
      <c r="F32" s="161"/>
      <c r="G32" s="161"/>
      <c r="H32" s="162" t="s">
        <v>317</v>
      </c>
      <c r="I32" s="163"/>
      <c r="J32" s="163"/>
      <c r="K32" s="163"/>
      <c r="L32" s="164"/>
    </row>
    <row r="33" spans="1:12" ht="24.95" customHeight="1">
      <c r="A33" s="158"/>
      <c r="B33" s="160"/>
      <c r="C33" s="6" t="s">
        <v>2</v>
      </c>
      <c r="D33" s="4" t="s">
        <v>29</v>
      </c>
      <c r="E33" s="4" t="s">
        <v>30</v>
      </c>
      <c r="F33" s="4" t="s">
        <v>27</v>
      </c>
      <c r="G33" s="4" t="s">
        <v>1</v>
      </c>
      <c r="H33" s="6" t="s">
        <v>2</v>
      </c>
      <c r="I33" s="4" t="s">
        <v>29</v>
      </c>
      <c r="J33" s="4" t="s">
        <v>30</v>
      </c>
      <c r="K33" s="4" t="s">
        <v>27</v>
      </c>
      <c r="L33" s="22" t="s">
        <v>1</v>
      </c>
    </row>
    <row r="34" spans="1:12" s="1" customFormat="1" ht="24.95" customHeight="1">
      <c r="A34" s="11" t="s">
        <v>34</v>
      </c>
      <c r="B34" s="9">
        <f>C34-H34</f>
        <v>-28</v>
      </c>
      <c r="C34" s="18">
        <f t="shared" ref="C34:L34" si="4">SUM(C35:C58)</f>
        <v>990</v>
      </c>
      <c r="D34" s="18">
        <f t="shared" si="4"/>
        <v>69</v>
      </c>
      <c r="E34" s="18">
        <f t="shared" si="4"/>
        <v>26</v>
      </c>
      <c r="F34" s="18">
        <f t="shared" si="4"/>
        <v>867</v>
      </c>
      <c r="G34" s="18">
        <f t="shared" si="4"/>
        <v>28</v>
      </c>
      <c r="H34" s="18">
        <f t="shared" si="4"/>
        <v>1018</v>
      </c>
      <c r="I34" s="18">
        <f t="shared" si="4"/>
        <v>69</v>
      </c>
      <c r="J34" s="18">
        <f t="shared" si="4"/>
        <v>26</v>
      </c>
      <c r="K34" s="18">
        <f t="shared" si="4"/>
        <v>895</v>
      </c>
      <c r="L34" s="27">
        <f t="shared" si="4"/>
        <v>28</v>
      </c>
    </row>
    <row r="35" spans="1:12" s="3" customFormat="1" ht="28.5">
      <c r="A35" s="80" t="s">
        <v>248</v>
      </c>
      <c r="B35" s="9">
        <f t="shared" ref="B35:B58" si="5">C35-H35</f>
        <v>0</v>
      </c>
      <c r="C35" s="10">
        <f>SUM(D35:G35)</f>
        <v>0</v>
      </c>
      <c r="D35" s="12"/>
      <c r="E35" s="12"/>
      <c r="F35" s="12"/>
      <c r="G35" s="12"/>
      <c r="H35" s="10">
        <f>SUM(I35:L35)</f>
        <v>0</v>
      </c>
      <c r="I35" s="12"/>
      <c r="J35" s="12"/>
      <c r="K35" s="12"/>
      <c r="L35" s="57"/>
    </row>
    <row r="36" spans="1:12" s="3" customFormat="1" ht="24.95" customHeight="1">
      <c r="A36" s="79" t="s">
        <v>44</v>
      </c>
      <c r="B36" s="9">
        <f t="shared" ref="B36" si="6">C36-H36</f>
        <v>0</v>
      </c>
      <c r="C36" s="10">
        <f>SUM(D36:G36)</f>
        <v>49</v>
      </c>
      <c r="D36" s="12">
        <v>0</v>
      </c>
      <c r="E36" s="12">
        <v>3</v>
      </c>
      <c r="F36" s="12">
        <v>46</v>
      </c>
      <c r="G36" s="12">
        <v>0</v>
      </c>
      <c r="H36" s="10">
        <f>SUM(I36:L36)</f>
        <v>49</v>
      </c>
      <c r="I36" s="12">
        <v>0</v>
      </c>
      <c r="J36" s="12">
        <v>3</v>
      </c>
      <c r="K36" s="12">
        <v>46</v>
      </c>
      <c r="L36" s="57">
        <v>0</v>
      </c>
    </row>
    <row r="37" spans="1:12" s="3" customFormat="1" ht="24.95" customHeight="1">
      <c r="A37" s="79" t="s">
        <v>47</v>
      </c>
      <c r="B37" s="9">
        <f t="shared" si="5"/>
        <v>0</v>
      </c>
      <c r="C37" s="10">
        <f t="shared" ref="C37:C58" si="7">SUM(D37:G37)</f>
        <v>89</v>
      </c>
      <c r="D37" s="12">
        <v>55</v>
      </c>
      <c r="E37" s="12">
        <v>22</v>
      </c>
      <c r="F37" s="12">
        <v>12</v>
      </c>
      <c r="G37" s="12">
        <v>0</v>
      </c>
      <c r="H37" s="10">
        <f t="shared" ref="H37:H58" si="8">SUM(I37:L37)</f>
        <v>89</v>
      </c>
      <c r="I37" s="12">
        <v>55</v>
      </c>
      <c r="J37" s="12">
        <v>22</v>
      </c>
      <c r="K37" s="12">
        <v>12</v>
      </c>
      <c r="L37" s="57">
        <v>0</v>
      </c>
    </row>
    <row r="38" spans="1:12" s="3" customFormat="1" ht="24.95" customHeight="1">
      <c r="A38" s="79" t="s">
        <v>73</v>
      </c>
      <c r="B38" s="9">
        <f t="shared" si="5"/>
        <v>-20</v>
      </c>
      <c r="C38" s="10">
        <f t="shared" si="7"/>
        <v>592</v>
      </c>
      <c r="D38" s="12">
        <v>0</v>
      </c>
      <c r="E38" s="12">
        <v>0</v>
      </c>
      <c r="F38" s="12">
        <v>592</v>
      </c>
      <c r="G38" s="12">
        <v>0</v>
      </c>
      <c r="H38" s="10">
        <f t="shared" si="8"/>
        <v>612</v>
      </c>
      <c r="I38" s="12">
        <v>0</v>
      </c>
      <c r="J38" s="12">
        <v>0</v>
      </c>
      <c r="K38" s="12">
        <v>612</v>
      </c>
      <c r="L38" s="57">
        <v>0</v>
      </c>
    </row>
    <row r="39" spans="1:12" s="3" customFormat="1" ht="24.95" customHeight="1">
      <c r="A39" s="79" t="s">
        <v>78</v>
      </c>
      <c r="B39" s="9">
        <f t="shared" si="5"/>
        <v>0</v>
      </c>
      <c r="C39" s="10">
        <f t="shared" si="7"/>
        <v>0</v>
      </c>
      <c r="D39" s="12"/>
      <c r="E39" s="12"/>
      <c r="F39" s="12"/>
      <c r="G39" s="12"/>
      <c r="H39" s="10">
        <f t="shared" si="8"/>
        <v>0</v>
      </c>
      <c r="I39" s="12"/>
      <c r="J39" s="12"/>
      <c r="K39" s="12"/>
      <c r="L39" s="57"/>
    </row>
    <row r="40" spans="1:12" s="3" customFormat="1" ht="24.95" customHeight="1">
      <c r="A40" s="79" t="s">
        <v>105</v>
      </c>
      <c r="B40" s="9">
        <f t="shared" si="5"/>
        <v>0</v>
      </c>
      <c r="C40" s="10">
        <f t="shared" si="7"/>
        <v>87</v>
      </c>
      <c r="D40" s="12">
        <v>14</v>
      </c>
      <c r="E40" s="12">
        <v>1</v>
      </c>
      <c r="F40" s="12">
        <v>57</v>
      </c>
      <c r="G40" s="12">
        <v>15</v>
      </c>
      <c r="H40" s="10">
        <f t="shared" si="8"/>
        <v>87</v>
      </c>
      <c r="I40" s="12">
        <v>14</v>
      </c>
      <c r="J40" s="12">
        <v>1</v>
      </c>
      <c r="K40" s="12">
        <v>57</v>
      </c>
      <c r="L40" s="57">
        <v>15</v>
      </c>
    </row>
    <row r="41" spans="1:12" s="3" customFormat="1" ht="24.95" customHeight="1">
      <c r="A41" s="79" t="s">
        <v>152</v>
      </c>
      <c r="B41" s="9">
        <f t="shared" si="5"/>
        <v>0</v>
      </c>
      <c r="C41" s="10">
        <f t="shared" si="7"/>
        <v>0</v>
      </c>
      <c r="D41" s="12"/>
      <c r="E41" s="12"/>
      <c r="F41" s="12"/>
      <c r="G41" s="12"/>
      <c r="H41" s="10">
        <f t="shared" si="8"/>
        <v>0</v>
      </c>
      <c r="I41" s="12"/>
      <c r="J41" s="12"/>
      <c r="K41" s="12"/>
      <c r="L41" s="57"/>
    </row>
    <row r="42" spans="1:12" s="3" customFormat="1" ht="24.95" customHeight="1">
      <c r="A42" s="79" t="s">
        <v>116</v>
      </c>
      <c r="B42" s="9">
        <f t="shared" si="5"/>
        <v>-3</v>
      </c>
      <c r="C42" s="10">
        <f t="shared" si="7"/>
        <v>30</v>
      </c>
      <c r="D42" s="12">
        <v>0</v>
      </c>
      <c r="E42" s="12">
        <v>0</v>
      </c>
      <c r="F42" s="12">
        <v>26</v>
      </c>
      <c r="G42" s="12">
        <v>4</v>
      </c>
      <c r="H42" s="10">
        <f t="shared" si="8"/>
        <v>33</v>
      </c>
      <c r="I42" s="12">
        <v>0</v>
      </c>
      <c r="J42" s="12">
        <v>0</v>
      </c>
      <c r="K42" s="12">
        <v>29</v>
      </c>
      <c r="L42" s="57">
        <v>4</v>
      </c>
    </row>
    <row r="43" spans="1:12" s="3" customFormat="1" ht="24.95" customHeight="1">
      <c r="A43" s="79" t="s">
        <v>123</v>
      </c>
      <c r="B43" s="9">
        <f t="shared" si="5"/>
        <v>-3</v>
      </c>
      <c r="C43" s="10">
        <f t="shared" si="7"/>
        <v>27</v>
      </c>
      <c r="D43" s="12">
        <v>0</v>
      </c>
      <c r="E43" s="12">
        <v>0</v>
      </c>
      <c r="F43" s="12">
        <v>27</v>
      </c>
      <c r="G43" s="12">
        <v>0</v>
      </c>
      <c r="H43" s="81">
        <f t="shared" si="8"/>
        <v>30</v>
      </c>
      <c r="I43" s="12">
        <v>0</v>
      </c>
      <c r="J43" s="12">
        <v>0</v>
      </c>
      <c r="K43" s="12">
        <v>30</v>
      </c>
      <c r="L43" s="57">
        <v>0</v>
      </c>
    </row>
    <row r="44" spans="1:12" s="3" customFormat="1" ht="24.95" customHeight="1">
      <c r="A44" s="79" t="s">
        <v>177</v>
      </c>
      <c r="B44" s="9">
        <f t="shared" si="5"/>
        <v>-10</v>
      </c>
      <c r="C44" s="10">
        <f t="shared" si="7"/>
        <v>37</v>
      </c>
      <c r="D44" s="12">
        <v>0</v>
      </c>
      <c r="E44" s="12">
        <v>0</v>
      </c>
      <c r="F44" s="12">
        <v>37</v>
      </c>
      <c r="G44" s="12">
        <v>0</v>
      </c>
      <c r="H44" s="10">
        <f t="shared" si="8"/>
        <v>47</v>
      </c>
      <c r="I44" s="12">
        <v>0</v>
      </c>
      <c r="J44" s="12">
        <v>0</v>
      </c>
      <c r="K44" s="12">
        <v>47</v>
      </c>
      <c r="L44" s="57">
        <v>0</v>
      </c>
    </row>
    <row r="45" spans="1:12" s="3" customFormat="1" ht="24.95" customHeight="1">
      <c r="A45" s="79" t="s">
        <v>138</v>
      </c>
      <c r="B45" s="9">
        <f t="shared" si="5"/>
        <v>0</v>
      </c>
      <c r="C45" s="10">
        <f t="shared" si="7"/>
        <v>31</v>
      </c>
      <c r="D45" s="12">
        <v>0</v>
      </c>
      <c r="E45" s="12">
        <v>0</v>
      </c>
      <c r="F45" s="12">
        <v>22</v>
      </c>
      <c r="G45" s="12">
        <v>9</v>
      </c>
      <c r="H45" s="10">
        <f t="shared" si="8"/>
        <v>31</v>
      </c>
      <c r="I45" s="12">
        <v>0</v>
      </c>
      <c r="J45" s="12">
        <v>0</v>
      </c>
      <c r="K45" s="12">
        <v>22</v>
      </c>
      <c r="L45" s="57">
        <v>9</v>
      </c>
    </row>
    <row r="46" spans="1:12" s="3" customFormat="1" ht="24.95" customHeight="1">
      <c r="A46" s="17" t="s">
        <v>153</v>
      </c>
      <c r="B46" s="9">
        <f t="shared" si="5"/>
        <v>0</v>
      </c>
      <c r="C46" s="10">
        <f t="shared" si="7"/>
        <v>0</v>
      </c>
      <c r="D46" s="12"/>
      <c r="E46" s="12"/>
      <c r="F46" s="12"/>
      <c r="G46" s="12"/>
      <c r="H46" s="10">
        <f t="shared" si="8"/>
        <v>0</v>
      </c>
      <c r="I46" s="12"/>
      <c r="J46" s="12"/>
      <c r="K46" s="12"/>
      <c r="L46" s="57"/>
    </row>
    <row r="47" spans="1:12" s="3" customFormat="1" ht="24.95" customHeight="1">
      <c r="A47" s="17" t="s">
        <v>155</v>
      </c>
      <c r="B47" s="9">
        <f t="shared" si="5"/>
        <v>0</v>
      </c>
      <c r="C47" s="10">
        <f t="shared" si="7"/>
        <v>0</v>
      </c>
      <c r="D47" s="12"/>
      <c r="E47" s="12"/>
      <c r="F47" s="12"/>
      <c r="G47" s="12"/>
      <c r="H47" s="10">
        <f t="shared" si="8"/>
        <v>0</v>
      </c>
      <c r="I47" s="12"/>
      <c r="J47" s="12"/>
      <c r="K47" s="12"/>
      <c r="L47" s="57"/>
    </row>
    <row r="48" spans="1:12" s="3" customFormat="1" ht="24.95" customHeight="1">
      <c r="A48" s="17" t="s">
        <v>157</v>
      </c>
      <c r="B48" s="9">
        <f t="shared" si="5"/>
        <v>0</v>
      </c>
      <c r="C48" s="10">
        <f t="shared" si="7"/>
        <v>0</v>
      </c>
      <c r="D48" s="12"/>
      <c r="E48" s="12"/>
      <c r="F48" s="12"/>
      <c r="G48" s="12"/>
      <c r="H48" s="10">
        <f t="shared" si="8"/>
        <v>0</v>
      </c>
      <c r="I48" s="12"/>
      <c r="J48" s="12"/>
      <c r="K48" s="12"/>
      <c r="L48" s="57"/>
    </row>
    <row r="49" spans="1:12" s="3" customFormat="1" ht="24.95" customHeight="1">
      <c r="A49" s="17" t="s">
        <v>159</v>
      </c>
      <c r="B49" s="9">
        <f t="shared" si="5"/>
        <v>0</v>
      </c>
      <c r="C49" s="10">
        <f t="shared" si="7"/>
        <v>0</v>
      </c>
      <c r="D49" s="12"/>
      <c r="E49" s="12"/>
      <c r="F49" s="12"/>
      <c r="G49" s="12"/>
      <c r="H49" s="10">
        <f t="shared" si="8"/>
        <v>0</v>
      </c>
      <c r="I49" s="12"/>
      <c r="J49" s="12"/>
      <c r="K49" s="12"/>
      <c r="L49" s="57"/>
    </row>
    <row r="50" spans="1:12" s="3" customFormat="1" ht="24.95" customHeight="1">
      <c r="A50" s="17" t="s">
        <v>161</v>
      </c>
      <c r="B50" s="9">
        <f t="shared" si="5"/>
        <v>0</v>
      </c>
      <c r="C50" s="10">
        <f t="shared" si="7"/>
        <v>0</v>
      </c>
      <c r="D50" s="12"/>
      <c r="E50" s="12"/>
      <c r="F50" s="12"/>
      <c r="G50" s="12"/>
      <c r="H50" s="10">
        <f t="shared" si="8"/>
        <v>0</v>
      </c>
      <c r="I50" s="12"/>
      <c r="J50" s="12"/>
      <c r="K50" s="12"/>
      <c r="L50" s="57"/>
    </row>
    <row r="51" spans="1:12" s="3" customFormat="1" ht="24.95" customHeight="1">
      <c r="A51" s="79" t="s">
        <v>139</v>
      </c>
      <c r="B51" s="9">
        <f t="shared" si="5"/>
        <v>8</v>
      </c>
      <c r="C51" s="10">
        <f t="shared" si="7"/>
        <v>48</v>
      </c>
      <c r="D51" s="12">
        <v>0</v>
      </c>
      <c r="E51" s="12">
        <v>0</v>
      </c>
      <c r="F51" s="12">
        <v>48</v>
      </c>
      <c r="G51" s="12">
        <v>0</v>
      </c>
      <c r="H51" s="10">
        <f t="shared" si="8"/>
        <v>40</v>
      </c>
      <c r="I51" s="12">
        <v>0</v>
      </c>
      <c r="J51" s="12">
        <v>0</v>
      </c>
      <c r="K51" s="12">
        <v>40</v>
      </c>
      <c r="L51" s="57">
        <v>0</v>
      </c>
    </row>
    <row r="52" spans="1:12" s="3" customFormat="1" ht="24.95" customHeight="1">
      <c r="A52" s="17" t="s">
        <v>163</v>
      </c>
      <c r="B52" s="9">
        <f t="shared" si="5"/>
        <v>0</v>
      </c>
      <c r="C52" s="10">
        <f t="shared" si="7"/>
        <v>0</v>
      </c>
      <c r="D52" s="12"/>
      <c r="E52" s="12"/>
      <c r="F52" s="12"/>
      <c r="G52" s="12"/>
      <c r="H52" s="10">
        <f t="shared" si="8"/>
        <v>0</v>
      </c>
      <c r="I52" s="12"/>
      <c r="J52" s="12"/>
      <c r="K52" s="12"/>
      <c r="L52" s="57"/>
    </row>
    <row r="53" spans="1:12" s="3" customFormat="1" ht="24.95" customHeight="1">
      <c r="A53" s="17" t="s">
        <v>165</v>
      </c>
      <c r="B53" s="9">
        <f t="shared" si="5"/>
        <v>0</v>
      </c>
      <c r="C53" s="10">
        <f t="shared" si="7"/>
        <v>0</v>
      </c>
      <c r="D53" s="12"/>
      <c r="E53" s="12"/>
      <c r="F53" s="12"/>
      <c r="G53" s="12"/>
      <c r="H53" s="10">
        <f t="shared" si="8"/>
        <v>0</v>
      </c>
      <c r="I53" s="12"/>
      <c r="J53" s="12"/>
      <c r="K53" s="12"/>
      <c r="L53" s="57"/>
    </row>
    <row r="54" spans="1:12" s="3" customFormat="1" ht="24.95" customHeight="1">
      <c r="A54" s="17" t="s">
        <v>167</v>
      </c>
      <c r="B54" s="9">
        <f t="shared" si="5"/>
        <v>0</v>
      </c>
      <c r="C54" s="10">
        <f t="shared" si="7"/>
        <v>0</v>
      </c>
      <c r="D54" s="12"/>
      <c r="E54" s="12"/>
      <c r="F54" s="12"/>
      <c r="G54" s="12"/>
      <c r="H54" s="10">
        <f t="shared" si="8"/>
        <v>0</v>
      </c>
      <c r="I54" s="12"/>
      <c r="J54" s="12"/>
      <c r="K54" s="12"/>
      <c r="L54" s="57"/>
    </row>
    <row r="55" spans="1:12" s="3" customFormat="1" ht="24.95" customHeight="1">
      <c r="A55" s="17" t="s">
        <v>169</v>
      </c>
      <c r="B55" s="9">
        <f t="shared" si="5"/>
        <v>0</v>
      </c>
      <c r="C55" s="10">
        <f t="shared" si="7"/>
        <v>0</v>
      </c>
      <c r="D55" s="12"/>
      <c r="E55" s="12"/>
      <c r="F55" s="12"/>
      <c r="G55" s="12"/>
      <c r="H55" s="10">
        <f t="shared" si="8"/>
        <v>0</v>
      </c>
      <c r="I55" s="12"/>
      <c r="J55" s="12"/>
      <c r="K55" s="12"/>
      <c r="L55" s="57"/>
    </row>
    <row r="56" spans="1:12" s="3" customFormat="1" ht="24.95" customHeight="1">
      <c r="A56" s="17" t="s">
        <v>171</v>
      </c>
      <c r="B56" s="9">
        <f t="shared" si="5"/>
        <v>0</v>
      </c>
      <c r="C56" s="10">
        <f t="shared" si="7"/>
        <v>0</v>
      </c>
      <c r="D56" s="12"/>
      <c r="E56" s="12"/>
      <c r="F56" s="12"/>
      <c r="G56" s="12"/>
      <c r="H56" s="10">
        <f t="shared" si="8"/>
        <v>0</v>
      </c>
      <c r="I56" s="12"/>
      <c r="J56" s="12"/>
      <c r="K56" s="12"/>
      <c r="L56" s="57"/>
    </row>
    <row r="57" spans="1:12" s="3" customFormat="1" ht="24.95" customHeight="1">
      <c r="A57" s="17" t="s">
        <v>173</v>
      </c>
      <c r="B57" s="9">
        <f t="shared" si="5"/>
        <v>0</v>
      </c>
      <c r="C57" s="10">
        <f t="shared" si="7"/>
        <v>0</v>
      </c>
      <c r="D57" s="12"/>
      <c r="E57" s="12"/>
      <c r="F57" s="12"/>
      <c r="G57" s="12"/>
      <c r="H57" s="10">
        <f t="shared" si="8"/>
        <v>0</v>
      </c>
      <c r="I57" s="12"/>
      <c r="J57" s="12"/>
      <c r="K57" s="12"/>
      <c r="L57" s="57"/>
    </row>
    <row r="58" spans="1:12" s="3" customFormat="1" ht="24.95" customHeight="1" thickBot="1">
      <c r="A58" s="23" t="s">
        <v>175</v>
      </c>
      <c r="B58" s="24">
        <f t="shared" si="5"/>
        <v>0</v>
      </c>
      <c r="C58" s="25">
        <f t="shared" si="7"/>
        <v>0</v>
      </c>
      <c r="D58" s="26"/>
      <c r="E58" s="26"/>
      <c r="F58" s="26"/>
      <c r="G58" s="26"/>
      <c r="H58" s="25">
        <f t="shared" si="8"/>
        <v>0</v>
      </c>
      <c r="I58" s="26"/>
      <c r="J58" s="26"/>
      <c r="K58" s="26"/>
      <c r="L58" s="58"/>
    </row>
    <row r="59" spans="1:12">
      <c r="D59" s="3"/>
      <c r="F59" s="3"/>
      <c r="G59" s="3"/>
    </row>
  </sheetData>
  <mergeCells count="11">
    <mergeCell ref="A31:L31"/>
    <mergeCell ref="A32:A33"/>
    <mergeCell ref="B32:B33"/>
    <mergeCell ref="C32:G32"/>
    <mergeCell ref="H32:L32"/>
    <mergeCell ref="A30:L30"/>
    <mergeCell ref="A1:L1"/>
    <mergeCell ref="A2:A3"/>
    <mergeCell ref="B2:B3"/>
    <mergeCell ref="C2:G2"/>
    <mergeCell ref="H2:L2"/>
  </mergeCells>
  <phoneticPr fontId="36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4"/>
  <sheetViews>
    <sheetView view="pageBreakPreview" topLeftCell="B1" zoomScale="80" zoomScaleNormal="55" zoomScaleSheetLayoutView="80" workbookViewId="0">
      <selection sqref="A1:S1"/>
    </sheetView>
  </sheetViews>
  <sheetFormatPr defaultRowHeight="13.5"/>
  <cols>
    <col min="1" max="1" width="16" style="14" hidden="1" customWidth="1"/>
    <col min="2" max="2" width="20.88671875" bestFit="1" customWidth="1"/>
    <col min="3" max="3" width="16.21875" customWidth="1"/>
    <col min="4" max="6" width="8.88671875" customWidth="1"/>
    <col min="7" max="7" width="12" customWidth="1"/>
    <col min="8" max="8" width="13.5546875" bestFit="1" customWidth="1"/>
    <col min="9" max="9" width="15.33203125" customWidth="1"/>
    <col min="10" max="11" width="8.88671875" customWidth="1"/>
    <col min="12" max="12" width="11.6640625" style="21" bestFit="1" customWidth="1"/>
    <col min="13" max="13" width="10.44140625" customWidth="1"/>
    <col min="14" max="15" width="8.88671875" customWidth="1"/>
    <col min="16" max="17" width="11.44140625" style="68" customWidth="1"/>
    <col min="18" max="18" width="12.6640625" style="68" bestFit="1" customWidth="1"/>
    <col min="19" max="19" width="12.44140625" style="68" bestFit="1" customWidth="1"/>
    <col min="20" max="20" width="8.88671875" style="68"/>
    <col min="21" max="21" width="10.21875" style="68" bestFit="1" customWidth="1"/>
  </cols>
  <sheetData>
    <row r="1" spans="1:22" ht="39.75" customHeight="1">
      <c r="A1" s="242" t="s">
        <v>386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22" ht="33" customHeight="1">
      <c r="A2" s="239" t="s">
        <v>5</v>
      </c>
      <c r="B2" s="239"/>
      <c r="C2" s="239"/>
      <c r="D2" s="239"/>
      <c r="E2" s="240" t="s">
        <v>6</v>
      </c>
      <c r="F2" s="240"/>
      <c r="G2" s="240"/>
      <c r="H2" s="240" t="s">
        <v>7</v>
      </c>
      <c r="I2" s="239"/>
      <c r="J2" s="239" t="s">
        <v>8</v>
      </c>
      <c r="K2" s="239"/>
      <c r="L2" s="19" t="s">
        <v>9</v>
      </c>
      <c r="M2" s="241" t="s">
        <v>10</v>
      </c>
      <c r="N2" s="241"/>
      <c r="O2" s="241"/>
      <c r="P2" s="237" t="s">
        <v>28</v>
      </c>
      <c r="Q2" s="237" t="s">
        <v>22</v>
      </c>
      <c r="R2" s="237" t="s">
        <v>23</v>
      </c>
      <c r="S2" s="243" t="s">
        <v>11</v>
      </c>
      <c r="T2" s="237" t="s">
        <v>32</v>
      </c>
      <c r="U2" s="237" t="s">
        <v>33</v>
      </c>
    </row>
    <row r="3" spans="1:22" ht="19.5" customHeight="1">
      <c r="A3" s="248" t="s">
        <v>20</v>
      </c>
      <c r="B3" s="248" t="s">
        <v>20</v>
      </c>
      <c r="C3" s="246" t="s">
        <v>31</v>
      </c>
      <c r="D3" s="249" t="s">
        <v>21</v>
      </c>
      <c r="E3" s="240"/>
      <c r="F3" s="240"/>
      <c r="G3" s="240"/>
      <c r="H3" s="239" t="s">
        <v>12</v>
      </c>
      <c r="I3" s="239" t="s">
        <v>13</v>
      </c>
      <c r="J3" s="240" t="s">
        <v>14</v>
      </c>
      <c r="K3" s="240" t="s">
        <v>15</v>
      </c>
      <c r="L3" s="244" t="s">
        <v>16</v>
      </c>
      <c r="M3" s="245" t="s">
        <v>17</v>
      </c>
      <c r="N3" s="241" t="s">
        <v>18</v>
      </c>
      <c r="O3" s="241"/>
      <c r="P3" s="238"/>
      <c r="Q3" s="238"/>
      <c r="R3" s="238"/>
      <c r="S3" s="238"/>
      <c r="T3" s="238"/>
      <c r="U3" s="238"/>
    </row>
    <row r="4" spans="1:22" ht="35.25" customHeight="1">
      <c r="A4" s="239"/>
      <c r="B4" s="239"/>
      <c r="C4" s="247"/>
      <c r="D4" s="250"/>
      <c r="E4" s="240"/>
      <c r="F4" s="240"/>
      <c r="G4" s="240"/>
      <c r="H4" s="239"/>
      <c r="I4" s="239"/>
      <c r="J4" s="239"/>
      <c r="K4" s="239"/>
      <c r="L4" s="244"/>
      <c r="M4" s="245"/>
      <c r="N4" s="5" t="s">
        <v>384</v>
      </c>
      <c r="O4" s="5" t="s">
        <v>385</v>
      </c>
      <c r="P4" s="238"/>
      <c r="Q4" s="238"/>
      <c r="R4" s="238"/>
      <c r="S4" s="238"/>
      <c r="T4" s="238"/>
      <c r="U4" s="238"/>
    </row>
    <row r="5" spans="1:22" s="13" customFormat="1" ht="24.95" customHeight="1">
      <c r="A5" s="233"/>
      <c r="B5" s="251" t="s">
        <v>196</v>
      </c>
      <c r="C5" s="171" t="s">
        <v>36</v>
      </c>
      <c r="D5" s="174" t="s">
        <v>41</v>
      </c>
      <c r="E5" s="177" t="s">
        <v>185</v>
      </c>
      <c r="F5" s="178"/>
      <c r="G5" s="179"/>
      <c r="H5" s="174" t="s">
        <v>311</v>
      </c>
      <c r="I5" s="174" t="s">
        <v>312</v>
      </c>
      <c r="J5" s="171" t="s">
        <v>24</v>
      </c>
      <c r="K5" s="171" t="s">
        <v>25</v>
      </c>
      <c r="L5" s="20">
        <v>84.913200000000003</v>
      </c>
      <c r="M5" s="16">
        <v>352</v>
      </c>
      <c r="N5" s="411" t="s">
        <v>401</v>
      </c>
      <c r="O5" s="412"/>
      <c r="P5" s="165" t="s">
        <v>186</v>
      </c>
      <c r="Q5" s="165" t="s">
        <v>187</v>
      </c>
      <c r="R5" s="165" t="s">
        <v>188</v>
      </c>
      <c r="S5" s="165" t="s">
        <v>72</v>
      </c>
      <c r="T5" s="165" t="s">
        <v>189</v>
      </c>
      <c r="U5" s="165" t="s">
        <v>114</v>
      </c>
      <c r="V5" s="170" t="s">
        <v>298</v>
      </c>
    </row>
    <row r="6" spans="1:22" s="13" customFormat="1" ht="24.95" customHeight="1">
      <c r="A6" s="233"/>
      <c r="B6" s="252"/>
      <c r="C6" s="172"/>
      <c r="D6" s="175"/>
      <c r="E6" s="180"/>
      <c r="F6" s="181"/>
      <c r="G6" s="182"/>
      <c r="H6" s="175"/>
      <c r="I6" s="175"/>
      <c r="J6" s="172"/>
      <c r="K6" s="172"/>
      <c r="L6" s="20">
        <v>84.785600000000002</v>
      </c>
      <c r="M6" s="16">
        <v>218</v>
      </c>
      <c r="N6" s="413"/>
      <c r="O6" s="414"/>
      <c r="P6" s="166"/>
      <c r="Q6" s="166"/>
      <c r="R6" s="166"/>
      <c r="S6" s="166"/>
      <c r="T6" s="166"/>
      <c r="U6" s="166"/>
      <c r="V6" s="205"/>
    </row>
    <row r="7" spans="1:22" s="13" customFormat="1" ht="24.95" customHeight="1">
      <c r="A7" s="233"/>
      <c r="B7" s="252"/>
      <c r="C7" s="172"/>
      <c r="D7" s="175"/>
      <c r="E7" s="180"/>
      <c r="F7" s="181"/>
      <c r="G7" s="182"/>
      <c r="H7" s="175"/>
      <c r="I7" s="175"/>
      <c r="J7" s="172"/>
      <c r="K7" s="172"/>
      <c r="L7" s="20">
        <v>116.4552</v>
      </c>
      <c r="M7" s="16">
        <v>146</v>
      </c>
      <c r="N7" s="413"/>
      <c r="O7" s="414"/>
      <c r="P7" s="166"/>
      <c r="Q7" s="166"/>
      <c r="R7" s="166"/>
      <c r="S7" s="166"/>
      <c r="T7" s="166"/>
      <c r="U7" s="166"/>
      <c r="V7" s="205"/>
    </row>
    <row r="8" spans="1:22" s="13" customFormat="1" ht="24.95" customHeight="1">
      <c r="A8" s="233"/>
      <c r="B8" s="252"/>
      <c r="C8" s="172"/>
      <c r="D8" s="175"/>
      <c r="E8" s="180"/>
      <c r="F8" s="181"/>
      <c r="G8" s="182"/>
      <c r="H8" s="176"/>
      <c r="I8" s="176"/>
      <c r="J8" s="173"/>
      <c r="K8" s="173"/>
      <c r="L8" s="20">
        <v>117.4509</v>
      </c>
      <c r="M8" s="16">
        <v>158</v>
      </c>
      <c r="N8" s="415"/>
      <c r="O8" s="416"/>
      <c r="P8" s="166"/>
      <c r="Q8" s="166"/>
      <c r="R8" s="166"/>
      <c r="S8" s="166"/>
      <c r="T8" s="166"/>
      <c r="U8" s="166"/>
      <c r="V8" s="205"/>
    </row>
    <row r="9" spans="1:22" s="13" customFormat="1" ht="24.95" customHeight="1">
      <c r="A9" s="233"/>
      <c r="B9" s="252"/>
      <c r="C9" s="172"/>
      <c r="D9" s="175"/>
      <c r="E9" s="183"/>
      <c r="F9" s="184"/>
      <c r="G9" s="185"/>
      <c r="H9" s="189" t="s">
        <v>19</v>
      </c>
      <c r="I9" s="190"/>
      <c r="J9" s="190"/>
      <c r="K9" s="190"/>
      <c r="L9" s="191"/>
      <c r="M9" s="15">
        <f>SUM(M5:M8)</f>
        <v>874</v>
      </c>
      <c r="N9" s="15">
        <f>SUM(N5:N8)</f>
        <v>0</v>
      </c>
      <c r="O9" s="15">
        <f>SUM(O5:O8)</f>
        <v>0</v>
      </c>
      <c r="P9" s="167"/>
      <c r="Q9" s="167"/>
      <c r="R9" s="167"/>
      <c r="S9" s="167"/>
      <c r="T9" s="167"/>
      <c r="U9" s="167"/>
      <c r="V9" s="205"/>
    </row>
    <row r="10" spans="1:22" s="13" customFormat="1" ht="24.95" customHeight="1">
      <c r="A10" s="233"/>
      <c r="B10" s="252"/>
      <c r="C10" s="172"/>
      <c r="D10" s="175"/>
      <c r="E10" s="177" t="s">
        <v>190</v>
      </c>
      <c r="F10" s="178"/>
      <c r="G10" s="179"/>
      <c r="H10" s="174" t="s">
        <v>311</v>
      </c>
      <c r="I10" s="174" t="s">
        <v>311</v>
      </c>
      <c r="J10" s="171" t="s">
        <v>24</v>
      </c>
      <c r="K10" s="171" t="s">
        <v>25</v>
      </c>
      <c r="L10" s="20">
        <v>84.913700000000006</v>
      </c>
      <c r="M10" s="16">
        <v>58</v>
      </c>
      <c r="N10" s="411" t="s">
        <v>401</v>
      </c>
      <c r="O10" s="412"/>
      <c r="P10" s="165" t="s">
        <v>186</v>
      </c>
      <c r="Q10" s="165" t="s">
        <v>187</v>
      </c>
      <c r="R10" s="165" t="s">
        <v>188</v>
      </c>
      <c r="S10" s="165" t="s">
        <v>72</v>
      </c>
      <c r="T10" s="165" t="s">
        <v>189</v>
      </c>
      <c r="U10" s="165" t="s">
        <v>114</v>
      </c>
      <c r="V10" s="170" t="s">
        <v>298</v>
      </c>
    </row>
    <row r="11" spans="1:22" s="13" customFormat="1" ht="24.95" customHeight="1">
      <c r="A11" s="233"/>
      <c r="B11" s="252"/>
      <c r="C11" s="172"/>
      <c r="D11" s="175"/>
      <c r="E11" s="180"/>
      <c r="F11" s="181"/>
      <c r="G11" s="182"/>
      <c r="H11" s="175"/>
      <c r="I11" s="175"/>
      <c r="J11" s="172"/>
      <c r="K11" s="172"/>
      <c r="L11" s="20">
        <v>84.913200000000003</v>
      </c>
      <c r="M11" s="16">
        <v>226</v>
      </c>
      <c r="N11" s="413"/>
      <c r="O11" s="414"/>
      <c r="P11" s="166"/>
      <c r="Q11" s="166"/>
      <c r="R11" s="166"/>
      <c r="S11" s="166"/>
      <c r="T11" s="166"/>
      <c r="U11" s="166"/>
      <c r="V11" s="205"/>
    </row>
    <row r="12" spans="1:22" s="13" customFormat="1" ht="24.95" customHeight="1">
      <c r="A12" s="233"/>
      <c r="B12" s="252"/>
      <c r="C12" s="172"/>
      <c r="D12" s="175"/>
      <c r="E12" s="180"/>
      <c r="F12" s="181"/>
      <c r="G12" s="182"/>
      <c r="H12" s="175"/>
      <c r="I12" s="175"/>
      <c r="J12" s="172"/>
      <c r="K12" s="172"/>
      <c r="L12" s="20">
        <v>84.785600000000002</v>
      </c>
      <c r="M12" s="16">
        <v>58</v>
      </c>
      <c r="N12" s="413"/>
      <c r="O12" s="414"/>
      <c r="P12" s="166"/>
      <c r="Q12" s="166"/>
      <c r="R12" s="166"/>
      <c r="S12" s="166"/>
      <c r="T12" s="166"/>
      <c r="U12" s="166"/>
      <c r="V12" s="205"/>
    </row>
    <row r="13" spans="1:22" s="13" customFormat="1" ht="24.95" customHeight="1">
      <c r="A13" s="233"/>
      <c r="B13" s="252"/>
      <c r="C13" s="172"/>
      <c r="D13" s="175"/>
      <c r="E13" s="180"/>
      <c r="F13" s="181"/>
      <c r="G13" s="182"/>
      <c r="H13" s="175"/>
      <c r="I13" s="175"/>
      <c r="J13" s="172"/>
      <c r="K13" s="172"/>
      <c r="L13" s="20">
        <v>116.4552</v>
      </c>
      <c r="M13" s="16">
        <v>56</v>
      </c>
      <c r="N13" s="413"/>
      <c r="O13" s="414"/>
      <c r="P13" s="166"/>
      <c r="Q13" s="166"/>
      <c r="R13" s="166"/>
      <c r="S13" s="166"/>
      <c r="T13" s="166"/>
      <c r="U13" s="166"/>
      <c r="V13" s="205"/>
    </row>
    <row r="14" spans="1:22" s="13" customFormat="1" ht="24.95" customHeight="1">
      <c r="A14" s="233"/>
      <c r="B14" s="252"/>
      <c r="C14" s="172"/>
      <c r="D14" s="175"/>
      <c r="E14" s="180"/>
      <c r="F14" s="181"/>
      <c r="G14" s="182"/>
      <c r="H14" s="176"/>
      <c r="I14" s="176"/>
      <c r="J14" s="173"/>
      <c r="K14" s="173"/>
      <c r="L14" s="20">
        <v>117.4509</v>
      </c>
      <c r="M14" s="16">
        <v>56</v>
      </c>
      <c r="N14" s="415"/>
      <c r="O14" s="416"/>
      <c r="P14" s="166"/>
      <c r="Q14" s="166"/>
      <c r="R14" s="166"/>
      <c r="S14" s="166"/>
      <c r="T14" s="166"/>
      <c r="U14" s="166"/>
      <c r="V14" s="205"/>
    </row>
    <row r="15" spans="1:22" s="13" customFormat="1" ht="24.95" customHeight="1">
      <c r="A15" s="233"/>
      <c r="B15" s="252"/>
      <c r="C15" s="172"/>
      <c r="D15" s="175"/>
      <c r="E15" s="183"/>
      <c r="F15" s="184"/>
      <c r="G15" s="185"/>
      <c r="H15" s="189" t="s">
        <v>19</v>
      </c>
      <c r="I15" s="190"/>
      <c r="J15" s="190"/>
      <c r="K15" s="190"/>
      <c r="L15" s="191"/>
      <c r="M15" s="15">
        <f>SUM(M10:M14)</f>
        <v>454</v>
      </c>
      <c r="N15" s="15">
        <f>SUM(N10:N14)</f>
        <v>0</v>
      </c>
      <c r="O15" s="15">
        <f>SUM(O10:O14)</f>
        <v>0</v>
      </c>
      <c r="P15" s="167"/>
      <c r="Q15" s="167"/>
      <c r="R15" s="167"/>
      <c r="S15" s="167"/>
      <c r="T15" s="167"/>
      <c r="U15" s="167"/>
      <c r="V15" s="205"/>
    </row>
    <row r="16" spans="1:22" s="13" customFormat="1" ht="24.95" customHeight="1">
      <c r="A16" s="233"/>
      <c r="B16" s="252"/>
      <c r="C16" s="172"/>
      <c r="D16" s="175"/>
      <c r="E16" s="177" t="s">
        <v>191</v>
      </c>
      <c r="F16" s="178"/>
      <c r="G16" s="179"/>
      <c r="H16" s="174" t="s">
        <v>313</v>
      </c>
      <c r="I16" s="174" t="s">
        <v>313</v>
      </c>
      <c r="J16" s="171" t="s">
        <v>24</v>
      </c>
      <c r="K16" s="171" t="s">
        <v>25</v>
      </c>
      <c r="L16" s="59">
        <v>84.948999999999998</v>
      </c>
      <c r="M16" s="60">
        <v>433</v>
      </c>
      <c r="N16" s="411" t="s">
        <v>401</v>
      </c>
      <c r="O16" s="412"/>
      <c r="P16" s="165" t="s">
        <v>192</v>
      </c>
      <c r="Q16" s="165" t="s">
        <v>193</v>
      </c>
      <c r="R16" s="165" t="s">
        <v>194</v>
      </c>
      <c r="S16" s="165" t="s">
        <v>72</v>
      </c>
      <c r="T16" s="165" t="s">
        <v>189</v>
      </c>
      <c r="U16" s="165" t="s">
        <v>114</v>
      </c>
      <c r="V16" s="170" t="s">
        <v>264</v>
      </c>
    </row>
    <row r="17" spans="1:22" s="13" customFormat="1" ht="24.95" customHeight="1">
      <c r="A17" s="233"/>
      <c r="B17" s="252"/>
      <c r="C17" s="172"/>
      <c r="D17" s="175"/>
      <c r="E17" s="180"/>
      <c r="F17" s="181"/>
      <c r="G17" s="182"/>
      <c r="H17" s="175"/>
      <c r="I17" s="175"/>
      <c r="J17" s="172"/>
      <c r="K17" s="172"/>
      <c r="L17" s="59">
        <v>84.856099999999998</v>
      </c>
      <c r="M17" s="60">
        <v>313</v>
      </c>
      <c r="N17" s="413"/>
      <c r="O17" s="414"/>
      <c r="P17" s="166"/>
      <c r="Q17" s="166"/>
      <c r="R17" s="166"/>
      <c r="S17" s="166"/>
      <c r="T17" s="166"/>
      <c r="U17" s="166"/>
      <c r="V17" s="205"/>
    </row>
    <row r="18" spans="1:22" s="13" customFormat="1" ht="24.95" customHeight="1">
      <c r="A18" s="233"/>
      <c r="B18" s="252"/>
      <c r="C18" s="172"/>
      <c r="D18" s="175"/>
      <c r="E18" s="180"/>
      <c r="F18" s="181"/>
      <c r="G18" s="182"/>
      <c r="H18" s="175"/>
      <c r="I18" s="175"/>
      <c r="J18" s="172"/>
      <c r="K18" s="172"/>
      <c r="L18" s="59">
        <v>84.8</v>
      </c>
      <c r="M18" s="60">
        <v>298</v>
      </c>
      <c r="N18" s="413"/>
      <c r="O18" s="414"/>
      <c r="P18" s="166"/>
      <c r="Q18" s="166"/>
      <c r="R18" s="166"/>
      <c r="S18" s="166"/>
      <c r="T18" s="166"/>
      <c r="U18" s="166"/>
      <c r="V18" s="205"/>
    </row>
    <row r="19" spans="1:22" s="13" customFormat="1" ht="24.95" customHeight="1">
      <c r="A19" s="233"/>
      <c r="B19" s="252"/>
      <c r="C19" s="172"/>
      <c r="D19" s="175"/>
      <c r="E19" s="180"/>
      <c r="F19" s="181"/>
      <c r="G19" s="182"/>
      <c r="H19" s="175"/>
      <c r="I19" s="175"/>
      <c r="J19" s="172"/>
      <c r="K19" s="172"/>
      <c r="L19" s="59">
        <v>84.873000000000005</v>
      </c>
      <c r="M19" s="60">
        <v>76</v>
      </c>
      <c r="N19" s="413"/>
      <c r="O19" s="414"/>
      <c r="P19" s="166"/>
      <c r="Q19" s="166"/>
      <c r="R19" s="166"/>
      <c r="S19" s="166"/>
      <c r="T19" s="166"/>
      <c r="U19" s="166"/>
      <c r="V19" s="205"/>
    </row>
    <row r="20" spans="1:22" s="13" customFormat="1" ht="24.95" customHeight="1">
      <c r="A20" s="233"/>
      <c r="B20" s="252"/>
      <c r="C20" s="172"/>
      <c r="D20" s="175"/>
      <c r="E20" s="180"/>
      <c r="F20" s="181"/>
      <c r="G20" s="182"/>
      <c r="H20" s="175"/>
      <c r="I20" s="175"/>
      <c r="J20" s="172"/>
      <c r="K20" s="172"/>
      <c r="L20" s="59">
        <v>99.949299999999994</v>
      </c>
      <c r="M20" s="60">
        <v>155</v>
      </c>
      <c r="N20" s="413"/>
      <c r="O20" s="414"/>
      <c r="P20" s="166"/>
      <c r="Q20" s="166"/>
      <c r="R20" s="166"/>
      <c r="S20" s="166"/>
      <c r="T20" s="166"/>
      <c r="U20" s="166"/>
      <c r="V20" s="205"/>
    </row>
    <row r="21" spans="1:22" s="13" customFormat="1" ht="24.95" customHeight="1">
      <c r="A21" s="233"/>
      <c r="B21" s="252"/>
      <c r="C21" s="172"/>
      <c r="D21" s="175"/>
      <c r="E21" s="180"/>
      <c r="F21" s="181"/>
      <c r="G21" s="182"/>
      <c r="H21" s="175"/>
      <c r="I21" s="175"/>
      <c r="J21" s="172"/>
      <c r="K21" s="172"/>
      <c r="L21" s="59">
        <v>99.699399999999997</v>
      </c>
      <c r="M21" s="60">
        <v>112</v>
      </c>
      <c r="N21" s="413"/>
      <c r="O21" s="414"/>
      <c r="P21" s="166"/>
      <c r="Q21" s="166"/>
      <c r="R21" s="166"/>
      <c r="S21" s="166"/>
      <c r="T21" s="166"/>
      <c r="U21" s="166"/>
      <c r="V21" s="205"/>
    </row>
    <row r="22" spans="1:22" s="13" customFormat="1" ht="24.95" customHeight="1">
      <c r="A22" s="233"/>
      <c r="B22" s="252"/>
      <c r="C22" s="172"/>
      <c r="D22" s="175"/>
      <c r="E22" s="180"/>
      <c r="F22" s="181"/>
      <c r="G22" s="182"/>
      <c r="H22" s="176"/>
      <c r="I22" s="176"/>
      <c r="J22" s="173"/>
      <c r="K22" s="173"/>
      <c r="L22" s="59">
        <v>99.896500000000003</v>
      </c>
      <c r="M22" s="60">
        <v>210</v>
      </c>
      <c r="N22" s="415"/>
      <c r="O22" s="416"/>
      <c r="P22" s="166"/>
      <c r="Q22" s="166"/>
      <c r="R22" s="166"/>
      <c r="S22" s="166"/>
      <c r="T22" s="166"/>
      <c r="U22" s="166"/>
      <c r="V22" s="205"/>
    </row>
    <row r="23" spans="1:22" s="13" customFormat="1" ht="24.95" customHeight="1">
      <c r="A23" s="233"/>
      <c r="B23" s="252"/>
      <c r="C23" s="172"/>
      <c r="D23" s="175"/>
      <c r="E23" s="183"/>
      <c r="F23" s="184"/>
      <c r="G23" s="185"/>
      <c r="H23" s="189" t="s">
        <v>19</v>
      </c>
      <c r="I23" s="190"/>
      <c r="J23" s="190"/>
      <c r="K23" s="190"/>
      <c r="L23" s="191"/>
      <c r="M23" s="15">
        <f>SUM(M16:M22)</f>
        <v>1597</v>
      </c>
      <c r="N23" s="15">
        <f>SUM(N16:N22)</f>
        <v>0</v>
      </c>
      <c r="O23" s="15">
        <f>SUM(O16:O22)</f>
        <v>0</v>
      </c>
      <c r="P23" s="167"/>
      <c r="Q23" s="167"/>
      <c r="R23" s="167"/>
      <c r="S23" s="167"/>
      <c r="T23" s="167"/>
      <c r="U23" s="167"/>
      <c r="V23" s="205"/>
    </row>
    <row r="24" spans="1:22" s="13" customFormat="1" ht="24.95" customHeight="1">
      <c r="A24" s="233"/>
      <c r="B24" s="252"/>
      <c r="C24" s="172"/>
      <c r="D24" s="175"/>
      <c r="E24" s="177" t="s">
        <v>195</v>
      </c>
      <c r="F24" s="178"/>
      <c r="G24" s="179"/>
      <c r="H24" s="174" t="s">
        <v>314</v>
      </c>
      <c r="I24" s="174" t="s">
        <v>314</v>
      </c>
      <c r="J24" s="171" t="s">
        <v>24</v>
      </c>
      <c r="K24" s="171" t="s">
        <v>25</v>
      </c>
      <c r="L24" s="20">
        <v>84.948999999999998</v>
      </c>
      <c r="M24" s="16">
        <v>276</v>
      </c>
      <c r="N24" s="411" t="s">
        <v>401</v>
      </c>
      <c r="O24" s="412"/>
      <c r="P24" s="165" t="s">
        <v>192</v>
      </c>
      <c r="Q24" s="165" t="s">
        <v>193</v>
      </c>
      <c r="R24" s="165" t="s">
        <v>194</v>
      </c>
      <c r="S24" s="165" t="s">
        <v>72</v>
      </c>
      <c r="T24" s="165" t="s">
        <v>189</v>
      </c>
      <c r="U24" s="165" t="s">
        <v>114</v>
      </c>
      <c r="V24" s="170" t="s">
        <v>264</v>
      </c>
    </row>
    <row r="25" spans="1:22" s="13" customFormat="1" ht="24.95" customHeight="1">
      <c r="A25" s="233"/>
      <c r="B25" s="252"/>
      <c r="C25" s="172"/>
      <c r="D25" s="175"/>
      <c r="E25" s="180"/>
      <c r="F25" s="181"/>
      <c r="G25" s="182"/>
      <c r="H25" s="175"/>
      <c r="I25" s="175"/>
      <c r="J25" s="172"/>
      <c r="K25" s="172"/>
      <c r="L25" s="20">
        <v>84.856099999999998</v>
      </c>
      <c r="M25" s="16">
        <v>205</v>
      </c>
      <c r="N25" s="413"/>
      <c r="O25" s="414"/>
      <c r="P25" s="166"/>
      <c r="Q25" s="166"/>
      <c r="R25" s="166"/>
      <c r="S25" s="166"/>
      <c r="T25" s="166"/>
      <c r="U25" s="166"/>
      <c r="V25" s="205"/>
    </row>
    <row r="26" spans="1:22" s="13" customFormat="1" ht="24.95" customHeight="1">
      <c r="A26" s="233"/>
      <c r="B26" s="252"/>
      <c r="C26" s="172"/>
      <c r="D26" s="175"/>
      <c r="E26" s="180"/>
      <c r="F26" s="181"/>
      <c r="G26" s="182"/>
      <c r="H26" s="176"/>
      <c r="I26" s="176"/>
      <c r="J26" s="173"/>
      <c r="K26" s="173"/>
      <c r="L26" s="20">
        <v>84.8</v>
      </c>
      <c r="M26" s="16">
        <v>114</v>
      </c>
      <c r="N26" s="415"/>
      <c r="O26" s="416"/>
      <c r="P26" s="166"/>
      <c r="Q26" s="166"/>
      <c r="R26" s="166"/>
      <c r="S26" s="166"/>
      <c r="T26" s="166"/>
      <c r="U26" s="166"/>
      <c r="V26" s="205"/>
    </row>
    <row r="27" spans="1:22" s="13" customFormat="1" ht="24.95" customHeight="1">
      <c r="A27" s="233"/>
      <c r="B27" s="252"/>
      <c r="C27" s="172"/>
      <c r="D27" s="175"/>
      <c r="E27" s="183"/>
      <c r="F27" s="184"/>
      <c r="G27" s="185"/>
      <c r="H27" s="189" t="s">
        <v>19</v>
      </c>
      <c r="I27" s="190"/>
      <c r="J27" s="190"/>
      <c r="K27" s="190"/>
      <c r="L27" s="191"/>
      <c r="M27" s="15">
        <f>SUM(M24:M26)</f>
        <v>595</v>
      </c>
      <c r="N27" s="15">
        <f>SUM(N24:N26)</f>
        <v>0</v>
      </c>
      <c r="O27" s="15">
        <f>SUM(O24:O26)</f>
        <v>0</v>
      </c>
      <c r="P27" s="167"/>
      <c r="Q27" s="167"/>
      <c r="R27" s="167"/>
      <c r="S27" s="167"/>
      <c r="T27" s="167"/>
      <c r="U27" s="167"/>
      <c r="V27" s="205"/>
    </row>
    <row r="28" spans="1:22" s="13" customFormat="1" ht="24.95" customHeight="1">
      <c r="A28" s="233"/>
      <c r="B28" s="252"/>
      <c r="C28" s="172"/>
      <c r="D28" s="175"/>
      <c r="E28" s="177" t="s">
        <v>275</v>
      </c>
      <c r="F28" s="178"/>
      <c r="G28" s="179"/>
      <c r="H28" s="174" t="s">
        <v>276</v>
      </c>
      <c r="I28" s="174" t="s">
        <v>276</v>
      </c>
      <c r="J28" s="171" t="s">
        <v>37</v>
      </c>
      <c r="K28" s="171" t="s">
        <v>38</v>
      </c>
      <c r="L28" s="59">
        <v>84.992900000000006</v>
      </c>
      <c r="M28" s="60">
        <v>210</v>
      </c>
      <c r="N28" s="411" t="s">
        <v>401</v>
      </c>
      <c r="O28" s="412"/>
      <c r="P28" s="165" t="s">
        <v>277</v>
      </c>
      <c r="Q28" s="165" t="s">
        <v>278</v>
      </c>
      <c r="R28" s="165" t="s">
        <v>279</v>
      </c>
      <c r="S28" s="165" t="s">
        <v>75</v>
      </c>
      <c r="T28" s="165" t="s">
        <v>280</v>
      </c>
      <c r="U28" s="165" t="s">
        <v>281</v>
      </c>
      <c r="V28" s="170" t="s">
        <v>264</v>
      </c>
    </row>
    <row r="29" spans="1:22" s="13" customFormat="1" ht="24.95" customHeight="1">
      <c r="A29" s="233"/>
      <c r="B29" s="252"/>
      <c r="C29" s="172"/>
      <c r="D29" s="175"/>
      <c r="E29" s="180"/>
      <c r="F29" s="181"/>
      <c r="G29" s="182"/>
      <c r="H29" s="175"/>
      <c r="I29" s="175"/>
      <c r="J29" s="172"/>
      <c r="K29" s="172"/>
      <c r="L29" s="59">
        <v>84.992900000000006</v>
      </c>
      <c r="M29" s="60">
        <v>74</v>
      </c>
      <c r="N29" s="413"/>
      <c r="O29" s="414"/>
      <c r="P29" s="166"/>
      <c r="Q29" s="166"/>
      <c r="R29" s="166"/>
      <c r="S29" s="166"/>
      <c r="T29" s="166"/>
      <c r="U29" s="166"/>
      <c r="V29" s="205"/>
    </row>
    <row r="30" spans="1:22" s="13" customFormat="1" ht="24.95" customHeight="1">
      <c r="A30" s="233"/>
      <c r="B30" s="252"/>
      <c r="C30" s="172"/>
      <c r="D30" s="175"/>
      <c r="E30" s="180"/>
      <c r="F30" s="181"/>
      <c r="G30" s="182"/>
      <c r="H30" s="175"/>
      <c r="I30" s="175"/>
      <c r="J30" s="172"/>
      <c r="K30" s="172"/>
      <c r="L30" s="59">
        <v>84.960999999999999</v>
      </c>
      <c r="M30" s="60">
        <v>75</v>
      </c>
      <c r="N30" s="413"/>
      <c r="O30" s="414"/>
      <c r="P30" s="166"/>
      <c r="Q30" s="166"/>
      <c r="R30" s="166"/>
      <c r="S30" s="166"/>
      <c r="T30" s="166"/>
      <c r="U30" s="166"/>
      <c r="V30" s="205"/>
    </row>
    <row r="31" spans="1:22" s="13" customFormat="1" ht="24.95" customHeight="1">
      <c r="A31" s="233"/>
      <c r="B31" s="252"/>
      <c r="C31" s="172"/>
      <c r="D31" s="175"/>
      <c r="E31" s="180"/>
      <c r="F31" s="181"/>
      <c r="G31" s="182"/>
      <c r="H31" s="175"/>
      <c r="I31" s="175"/>
      <c r="J31" s="172"/>
      <c r="K31" s="172"/>
      <c r="L31" s="59">
        <v>117.0757</v>
      </c>
      <c r="M31" s="60">
        <v>158</v>
      </c>
      <c r="N31" s="413"/>
      <c r="O31" s="414"/>
      <c r="P31" s="166"/>
      <c r="Q31" s="166"/>
      <c r="R31" s="166"/>
      <c r="S31" s="166"/>
      <c r="T31" s="166"/>
      <c r="U31" s="166"/>
      <c r="V31" s="205"/>
    </row>
    <row r="32" spans="1:22" s="13" customFormat="1" ht="24.95" customHeight="1">
      <c r="A32" s="233"/>
      <c r="B32" s="252"/>
      <c r="C32" s="172"/>
      <c r="D32" s="175"/>
      <c r="E32" s="180"/>
      <c r="F32" s="181"/>
      <c r="G32" s="182"/>
      <c r="H32" s="175"/>
      <c r="I32" s="175"/>
      <c r="J32" s="172"/>
      <c r="K32" s="172"/>
      <c r="L32" s="59">
        <v>148.75800000000001</v>
      </c>
      <c r="M32" s="60">
        <v>1</v>
      </c>
      <c r="N32" s="413"/>
      <c r="O32" s="414"/>
      <c r="P32" s="166"/>
      <c r="Q32" s="166"/>
      <c r="R32" s="166"/>
      <c r="S32" s="166"/>
      <c r="T32" s="166"/>
      <c r="U32" s="166"/>
      <c r="V32" s="205"/>
    </row>
    <row r="33" spans="1:42" s="13" customFormat="1" ht="24.95" customHeight="1">
      <c r="A33" s="233"/>
      <c r="B33" s="252"/>
      <c r="C33" s="172"/>
      <c r="D33" s="175"/>
      <c r="E33" s="180"/>
      <c r="F33" s="181"/>
      <c r="G33" s="182"/>
      <c r="H33" s="175"/>
      <c r="I33" s="175"/>
      <c r="J33" s="172"/>
      <c r="K33" s="172"/>
      <c r="L33" s="59">
        <v>165.321</v>
      </c>
      <c r="M33" s="60">
        <v>2</v>
      </c>
      <c r="N33" s="413"/>
      <c r="O33" s="414"/>
      <c r="P33" s="166"/>
      <c r="Q33" s="166"/>
      <c r="R33" s="166"/>
      <c r="S33" s="166"/>
      <c r="T33" s="166"/>
      <c r="U33" s="166"/>
      <c r="V33" s="205"/>
    </row>
    <row r="34" spans="1:42" s="13" customFormat="1" ht="24.95" customHeight="1">
      <c r="A34" s="233"/>
      <c r="B34" s="252"/>
      <c r="C34" s="172"/>
      <c r="D34" s="175"/>
      <c r="E34" s="180"/>
      <c r="F34" s="181"/>
      <c r="G34" s="182"/>
      <c r="H34" s="176"/>
      <c r="I34" s="176"/>
      <c r="J34" s="173"/>
      <c r="K34" s="173"/>
      <c r="L34" s="59">
        <v>199.64769999999999</v>
      </c>
      <c r="M34" s="60">
        <v>2</v>
      </c>
      <c r="N34" s="415"/>
      <c r="O34" s="416"/>
      <c r="P34" s="166"/>
      <c r="Q34" s="166"/>
      <c r="R34" s="166"/>
      <c r="S34" s="166"/>
      <c r="T34" s="166"/>
      <c r="U34" s="166"/>
      <c r="V34" s="205"/>
    </row>
    <row r="35" spans="1:42" s="13" customFormat="1" ht="24.95" customHeight="1">
      <c r="A35" s="233"/>
      <c r="B35" s="252"/>
      <c r="C35" s="172"/>
      <c r="D35" s="175"/>
      <c r="E35" s="183"/>
      <c r="F35" s="184"/>
      <c r="G35" s="185"/>
      <c r="H35" s="189" t="s">
        <v>19</v>
      </c>
      <c r="I35" s="190"/>
      <c r="J35" s="190"/>
      <c r="K35" s="190"/>
      <c r="L35" s="191"/>
      <c r="M35" s="15">
        <f>SUM(M28:M34)</f>
        <v>522</v>
      </c>
      <c r="N35" s="15">
        <f>SUM(N28:N34)</f>
        <v>0</v>
      </c>
      <c r="O35" s="15">
        <f>SUM(O28:O34)</f>
        <v>0</v>
      </c>
      <c r="P35" s="167"/>
      <c r="Q35" s="167"/>
      <c r="R35" s="167"/>
      <c r="S35" s="167"/>
      <c r="T35" s="167"/>
      <c r="U35" s="167"/>
      <c r="V35" s="205"/>
    </row>
    <row r="36" spans="1:42" s="13" customFormat="1" ht="24.95" customHeight="1">
      <c r="A36" s="234"/>
      <c r="B36" s="236" t="s">
        <v>26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67">
        <f>SUM(M35,M27,M23,M15,M9)</f>
        <v>4042</v>
      </c>
      <c r="N36" s="67">
        <f t="shared" ref="N36:O36" si="0">SUM(N35,N27,N23,N15,N9)</f>
        <v>0</v>
      </c>
      <c r="O36" s="67">
        <f t="shared" si="0"/>
        <v>0</v>
      </c>
      <c r="P36" s="8"/>
      <c r="Q36" s="8"/>
      <c r="R36" s="69"/>
      <c r="S36" s="69"/>
      <c r="T36" s="69"/>
      <c r="U36" s="69"/>
    </row>
    <row r="37" spans="1:42" s="89" customFormat="1" ht="21.75" customHeight="1">
      <c r="A37" s="121"/>
      <c r="B37" s="171" t="s">
        <v>34</v>
      </c>
      <c r="C37" s="172" t="s">
        <v>35</v>
      </c>
      <c r="D37" s="174" t="s">
        <v>39</v>
      </c>
      <c r="E37" s="177" t="s">
        <v>318</v>
      </c>
      <c r="F37" s="178"/>
      <c r="G37" s="179"/>
      <c r="H37" s="174" t="s">
        <v>335</v>
      </c>
      <c r="I37" s="174" t="s">
        <v>335</v>
      </c>
      <c r="J37" s="171" t="s">
        <v>24</v>
      </c>
      <c r="K37" s="171" t="s">
        <v>25</v>
      </c>
      <c r="L37" s="61">
        <v>82.525300000000001</v>
      </c>
      <c r="M37" s="73">
        <v>114</v>
      </c>
      <c r="N37" s="16">
        <v>5</v>
      </c>
      <c r="O37" s="16">
        <v>5</v>
      </c>
      <c r="P37" s="165" t="s">
        <v>319</v>
      </c>
      <c r="Q37" s="165" t="s">
        <v>320</v>
      </c>
      <c r="R37" s="168">
        <v>2017.08</v>
      </c>
      <c r="S37" s="165" t="s">
        <v>57</v>
      </c>
      <c r="T37" s="165" t="s">
        <v>321</v>
      </c>
      <c r="U37" s="165" t="s">
        <v>24</v>
      </c>
      <c r="V37" s="88"/>
      <c r="W37" s="202"/>
      <c r="X37" s="202"/>
      <c r="Y37" s="202"/>
      <c r="Z37" s="202"/>
      <c r="AA37" s="88"/>
      <c r="AB37" s="202"/>
      <c r="AC37" s="202"/>
      <c r="AD37" s="202"/>
      <c r="AE37" s="202"/>
      <c r="AF37" s="88"/>
      <c r="AG37" s="202"/>
      <c r="AH37" s="202"/>
      <c r="AI37" s="202"/>
      <c r="AJ37" s="202"/>
      <c r="AK37" s="88"/>
      <c r="AL37" s="202"/>
      <c r="AM37" s="202"/>
      <c r="AN37" s="202"/>
      <c r="AO37" s="202"/>
      <c r="AP37" s="88"/>
    </row>
    <row r="38" spans="1:42" s="89" customFormat="1" ht="21.75" customHeight="1">
      <c r="A38" s="121"/>
      <c r="B38" s="172"/>
      <c r="C38" s="172"/>
      <c r="D38" s="175"/>
      <c r="E38" s="180"/>
      <c r="F38" s="181"/>
      <c r="G38" s="182"/>
      <c r="H38" s="175"/>
      <c r="I38" s="175"/>
      <c r="J38" s="172"/>
      <c r="K38" s="172"/>
      <c r="L38" s="61">
        <v>74.114800000000002</v>
      </c>
      <c r="M38" s="73">
        <v>154</v>
      </c>
      <c r="N38" s="16">
        <v>0</v>
      </c>
      <c r="O38" s="16">
        <v>0</v>
      </c>
      <c r="P38" s="166"/>
      <c r="Q38" s="166"/>
      <c r="R38" s="166"/>
      <c r="S38" s="166"/>
      <c r="T38" s="166"/>
      <c r="U38" s="166"/>
      <c r="V38" s="88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90"/>
    </row>
    <row r="39" spans="1:42" s="89" customFormat="1" ht="21.75" customHeight="1">
      <c r="A39" s="121"/>
      <c r="B39" s="172"/>
      <c r="C39" s="172"/>
      <c r="D39" s="175"/>
      <c r="E39" s="180"/>
      <c r="F39" s="181"/>
      <c r="G39" s="182"/>
      <c r="H39" s="175"/>
      <c r="I39" s="175"/>
      <c r="J39" s="172"/>
      <c r="K39" s="172"/>
      <c r="L39" s="61">
        <v>66.878100000000003</v>
      </c>
      <c r="M39" s="73">
        <v>98</v>
      </c>
      <c r="N39" s="16">
        <v>3</v>
      </c>
      <c r="O39" s="16">
        <v>3</v>
      </c>
      <c r="P39" s="166"/>
      <c r="Q39" s="166"/>
      <c r="R39" s="166"/>
      <c r="S39" s="166"/>
      <c r="T39" s="166"/>
      <c r="U39" s="166"/>
      <c r="V39" s="91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90"/>
    </row>
    <row r="40" spans="1:42" s="89" customFormat="1" ht="21.75" customHeight="1">
      <c r="A40" s="121"/>
      <c r="B40" s="172"/>
      <c r="C40" s="172"/>
      <c r="D40" s="175"/>
      <c r="E40" s="180"/>
      <c r="F40" s="181"/>
      <c r="G40" s="182"/>
      <c r="H40" s="175"/>
      <c r="I40" s="175"/>
      <c r="J40" s="172"/>
      <c r="K40" s="172"/>
      <c r="L40" s="92">
        <v>66.823899999999995</v>
      </c>
      <c r="M40" s="93">
        <v>16</v>
      </c>
      <c r="N40" s="86">
        <v>0</v>
      </c>
      <c r="O40" s="86">
        <v>0</v>
      </c>
      <c r="P40" s="166"/>
      <c r="Q40" s="166"/>
      <c r="R40" s="166"/>
      <c r="S40" s="166"/>
      <c r="T40" s="166"/>
      <c r="U40" s="166"/>
      <c r="V40" s="88"/>
    </row>
    <row r="41" spans="1:42" s="89" customFormat="1" ht="21.75" customHeight="1">
      <c r="A41" s="122"/>
      <c r="B41" s="172"/>
      <c r="C41" s="173"/>
      <c r="D41" s="176"/>
      <c r="E41" s="183"/>
      <c r="F41" s="184"/>
      <c r="G41" s="185"/>
      <c r="H41" s="169" t="s">
        <v>19</v>
      </c>
      <c r="I41" s="169"/>
      <c r="J41" s="169"/>
      <c r="K41" s="169"/>
      <c r="L41" s="169"/>
      <c r="M41" s="77">
        <v>382</v>
      </c>
      <c r="N41" s="15">
        <f>SUM(N37:N40)</f>
        <v>8</v>
      </c>
      <c r="O41" s="15">
        <f>SUM(O37:O40)</f>
        <v>8</v>
      </c>
      <c r="P41" s="167"/>
      <c r="Q41" s="167"/>
      <c r="R41" s="167"/>
      <c r="S41" s="167"/>
      <c r="T41" s="167"/>
      <c r="U41" s="167"/>
      <c r="V41" s="88"/>
      <c r="W41" s="88"/>
      <c r="X41" s="88"/>
      <c r="Y41" s="94"/>
      <c r="Z41" s="94"/>
      <c r="AA41" s="94"/>
    </row>
    <row r="42" spans="1:42" s="13" customFormat="1" ht="21.75" customHeight="1">
      <c r="A42" s="121"/>
      <c r="B42" s="172"/>
      <c r="C42" s="171" t="s">
        <v>36</v>
      </c>
      <c r="D42" s="174" t="s">
        <v>40</v>
      </c>
      <c r="E42" s="203" t="s">
        <v>322</v>
      </c>
      <c r="F42" s="204"/>
      <c r="G42" s="204"/>
      <c r="H42" s="175" t="s">
        <v>309</v>
      </c>
      <c r="I42" s="175" t="s">
        <v>310</v>
      </c>
      <c r="J42" s="172" t="s">
        <v>24</v>
      </c>
      <c r="K42" s="172" t="s">
        <v>25</v>
      </c>
      <c r="L42" s="95">
        <v>64.456500000000005</v>
      </c>
      <c r="M42" s="96">
        <v>54</v>
      </c>
      <c r="N42" s="87">
        <v>3</v>
      </c>
      <c r="O42" s="87">
        <v>3</v>
      </c>
      <c r="P42" s="165" t="s">
        <v>323</v>
      </c>
      <c r="Q42" s="165" t="s">
        <v>324</v>
      </c>
      <c r="R42" s="168">
        <v>2016.03</v>
      </c>
      <c r="S42" s="165" t="s">
        <v>42</v>
      </c>
      <c r="T42" s="165" t="s">
        <v>43</v>
      </c>
      <c r="U42" s="165" t="s">
        <v>24</v>
      </c>
      <c r="V42" s="97"/>
      <c r="W42" s="98"/>
      <c r="X42" s="98"/>
      <c r="Y42" s="99"/>
      <c r="Z42" s="100"/>
      <c r="AA42" s="100"/>
      <c r="AB42" s="74"/>
      <c r="AC42" s="74"/>
      <c r="AD42" s="74"/>
    </row>
    <row r="43" spans="1:42" s="13" customFormat="1" ht="21.75" customHeight="1">
      <c r="A43" s="121"/>
      <c r="B43" s="172"/>
      <c r="C43" s="172"/>
      <c r="D43" s="175"/>
      <c r="E43" s="204"/>
      <c r="F43" s="204"/>
      <c r="G43" s="204"/>
      <c r="H43" s="175"/>
      <c r="I43" s="175"/>
      <c r="J43" s="172"/>
      <c r="K43" s="172"/>
      <c r="L43" s="61">
        <v>64.463899999999995</v>
      </c>
      <c r="M43" s="73">
        <v>15</v>
      </c>
      <c r="N43" s="16">
        <v>6</v>
      </c>
      <c r="O43" s="16">
        <v>6</v>
      </c>
      <c r="P43" s="166"/>
      <c r="Q43" s="166"/>
      <c r="R43" s="166"/>
      <c r="S43" s="166"/>
      <c r="T43" s="166"/>
      <c r="U43" s="166"/>
      <c r="V43" s="101"/>
      <c r="W43" s="98"/>
      <c r="X43" s="98"/>
      <c r="Y43" s="99"/>
      <c r="Z43" s="100"/>
      <c r="AA43" s="100"/>
      <c r="AB43" s="74"/>
      <c r="AC43" s="74"/>
      <c r="AD43" s="74"/>
    </row>
    <row r="44" spans="1:42" s="13" customFormat="1" ht="21.75" customHeight="1">
      <c r="A44" s="121"/>
      <c r="B44" s="172"/>
      <c r="C44" s="172"/>
      <c r="D44" s="175"/>
      <c r="E44" s="204"/>
      <c r="F44" s="204"/>
      <c r="G44" s="204"/>
      <c r="H44" s="176"/>
      <c r="I44" s="176"/>
      <c r="J44" s="173"/>
      <c r="K44" s="173"/>
      <c r="L44" s="61">
        <v>84.950500000000005</v>
      </c>
      <c r="M44" s="73">
        <v>30</v>
      </c>
      <c r="N44" s="16">
        <v>7</v>
      </c>
      <c r="O44" s="16">
        <v>7</v>
      </c>
      <c r="P44" s="166"/>
      <c r="Q44" s="166"/>
      <c r="R44" s="166"/>
      <c r="S44" s="166"/>
      <c r="T44" s="166"/>
      <c r="U44" s="166"/>
      <c r="V44" s="102"/>
      <c r="W44" s="98"/>
      <c r="X44" s="98"/>
      <c r="Y44" s="99"/>
      <c r="Z44" s="100"/>
      <c r="AA44" s="100"/>
      <c r="AB44" s="74"/>
      <c r="AC44" s="74"/>
      <c r="AD44" s="74"/>
    </row>
    <row r="45" spans="1:42" s="13" customFormat="1" ht="21.75" customHeight="1">
      <c r="A45" s="121"/>
      <c r="B45" s="172"/>
      <c r="C45" s="173"/>
      <c r="D45" s="176"/>
      <c r="E45" s="204"/>
      <c r="F45" s="204"/>
      <c r="G45" s="204"/>
      <c r="H45" s="189" t="s">
        <v>19</v>
      </c>
      <c r="I45" s="190"/>
      <c r="J45" s="190"/>
      <c r="K45" s="190"/>
      <c r="L45" s="191"/>
      <c r="M45" s="77">
        <f>SUM(M42:M44)</f>
        <v>99</v>
      </c>
      <c r="N45" s="15">
        <f>SUM(N42:N44)</f>
        <v>16</v>
      </c>
      <c r="O45" s="15">
        <f>SUM(O42:O44)</f>
        <v>16</v>
      </c>
      <c r="P45" s="167"/>
      <c r="Q45" s="167"/>
      <c r="R45" s="167"/>
      <c r="S45" s="167"/>
      <c r="T45" s="167"/>
      <c r="U45" s="167"/>
      <c r="V45" s="97"/>
      <c r="W45" s="100"/>
      <c r="X45" s="100"/>
      <c r="Y45" s="99"/>
      <c r="Z45" s="100"/>
      <c r="AA45" s="100"/>
      <c r="AB45" s="74"/>
      <c r="AC45" s="74"/>
      <c r="AD45" s="74"/>
    </row>
    <row r="46" spans="1:42" s="13" customFormat="1" ht="21.75" customHeight="1">
      <c r="A46" s="83"/>
      <c r="B46" s="172"/>
      <c r="C46" s="171" t="s">
        <v>36</v>
      </c>
      <c r="D46" s="174" t="s">
        <v>41</v>
      </c>
      <c r="E46" s="177" t="s">
        <v>325</v>
      </c>
      <c r="F46" s="178"/>
      <c r="G46" s="179"/>
      <c r="H46" s="174" t="s">
        <v>336</v>
      </c>
      <c r="I46" s="174" t="s">
        <v>336</v>
      </c>
      <c r="J46" s="171" t="s">
        <v>24</v>
      </c>
      <c r="K46" s="171" t="s">
        <v>25</v>
      </c>
      <c r="L46" s="61">
        <v>68.311099999999996</v>
      </c>
      <c r="M46" s="73">
        <v>13</v>
      </c>
      <c r="N46" s="16">
        <v>0</v>
      </c>
      <c r="O46" s="16">
        <v>0</v>
      </c>
      <c r="P46" s="165" t="s">
        <v>326</v>
      </c>
      <c r="Q46" s="165" t="s">
        <v>327</v>
      </c>
      <c r="R46" s="168">
        <v>2015.09</v>
      </c>
      <c r="S46" s="165" t="s">
        <v>57</v>
      </c>
      <c r="T46" s="165" t="s">
        <v>43</v>
      </c>
      <c r="U46" s="165" t="s">
        <v>24</v>
      </c>
      <c r="V46" s="97"/>
      <c r="W46" s="98"/>
      <c r="X46" s="98"/>
      <c r="Y46" s="99"/>
      <c r="Z46" s="100"/>
      <c r="AA46" s="100"/>
      <c r="AB46" s="74"/>
      <c r="AC46" s="74"/>
      <c r="AD46" s="74"/>
    </row>
    <row r="47" spans="1:42" s="13" customFormat="1" ht="21.75" customHeight="1">
      <c r="A47" s="83"/>
      <c r="B47" s="172"/>
      <c r="C47" s="172"/>
      <c r="D47" s="175"/>
      <c r="E47" s="180"/>
      <c r="F47" s="181"/>
      <c r="G47" s="182"/>
      <c r="H47" s="175"/>
      <c r="I47" s="175"/>
      <c r="J47" s="172"/>
      <c r="K47" s="172"/>
      <c r="L47" s="61">
        <v>79.471999999999994</v>
      </c>
      <c r="M47" s="73">
        <v>15</v>
      </c>
      <c r="N47" s="16">
        <v>1</v>
      </c>
      <c r="O47" s="16">
        <v>1</v>
      </c>
      <c r="P47" s="166"/>
      <c r="Q47" s="166"/>
      <c r="R47" s="166"/>
      <c r="S47" s="166"/>
      <c r="T47" s="166"/>
      <c r="U47" s="166"/>
      <c r="V47" s="97"/>
      <c r="W47" s="98"/>
      <c r="X47" s="98"/>
      <c r="Y47" s="99"/>
      <c r="Z47" s="100"/>
      <c r="AA47" s="100"/>
      <c r="AB47" s="74"/>
      <c r="AC47" s="74"/>
      <c r="AD47" s="74"/>
    </row>
    <row r="48" spans="1:42" s="13" customFormat="1" ht="21.75" customHeight="1">
      <c r="A48" s="83"/>
      <c r="B48" s="172"/>
      <c r="C48" s="172"/>
      <c r="D48" s="175"/>
      <c r="E48" s="180"/>
      <c r="F48" s="181"/>
      <c r="G48" s="182"/>
      <c r="H48" s="175"/>
      <c r="I48" s="175"/>
      <c r="J48" s="172"/>
      <c r="K48" s="172"/>
      <c r="L48" s="61">
        <v>84.878299999999996</v>
      </c>
      <c r="M48" s="73">
        <v>15</v>
      </c>
      <c r="N48" s="16">
        <v>1</v>
      </c>
      <c r="O48" s="16">
        <v>1</v>
      </c>
      <c r="P48" s="166"/>
      <c r="Q48" s="166"/>
      <c r="R48" s="166"/>
      <c r="S48" s="166"/>
      <c r="T48" s="166"/>
      <c r="U48" s="166"/>
      <c r="V48" s="97"/>
      <c r="W48" s="98"/>
      <c r="X48" s="98"/>
      <c r="Y48" s="99"/>
      <c r="Z48" s="100"/>
      <c r="AA48" s="100"/>
      <c r="AB48" s="74"/>
      <c r="AC48" s="74"/>
      <c r="AD48" s="74"/>
    </row>
    <row r="49" spans="1:45" s="13" customFormat="1" ht="21.75" customHeight="1">
      <c r="A49" s="83"/>
      <c r="B49" s="172"/>
      <c r="C49" s="172"/>
      <c r="D49" s="175"/>
      <c r="E49" s="180"/>
      <c r="F49" s="181"/>
      <c r="G49" s="182"/>
      <c r="H49" s="175"/>
      <c r="I49" s="175"/>
      <c r="J49" s="172"/>
      <c r="K49" s="172"/>
      <c r="L49" s="61">
        <v>82.303100000000001</v>
      </c>
      <c r="M49" s="73">
        <v>30</v>
      </c>
      <c r="N49" s="16">
        <v>1</v>
      </c>
      <c r="O49" s="16">
        <v>1</v>
      </c>
      <c r="P49" s="166"/>
      <c r="Q49" s="166"/>
      <c r="R49" s="166"/>
      <c r="S49" s="166"/>
      <c r="T49" s="166"/>
      <c r="U49" s="166"/>
      <c r="V49" s="101"/>
      <c r="W49" s="98"/>
      <c r="X49" s="98"/>
      <c r="Y49" s="99"/>
      <c r="Z49" s="100"/>
      <c r="AA49" s="100"/>
      <c r="AB49" s="74"/>
      <c r="AC49" s="74"/>
      <c r="AD49" s="74"/>
    </row>
    <row r="50" spans="1:45" s="13" customFormat="1" ht="21.75" customHeight="1">
      <c r="A50" s="83"/>
      <c r="B50" s="172"/>
      <c r="C50" s="172"/>
      <c r="D50" s="175"/>
      <c r="E50" s="180"/>
      <c r="F50" s="181"/>
      <c r="G50" s="182"/>
      <c r="H50" s="175"/>
      <c r="I50" s="175"/>
      <c r="J50" s="172"/>
      <c r="K50" s="172"/>
      <c r="L50" s="61">
        <v>84.923100000000005</v>
      </c>
      <c r="M50" s="73">
        <v>59</v>
      </c>
      <c r="N50" s="16">
        <v>1</v>
      </c>
      <c r="O50" s="16">
        <v>1</v>
      </c>
      <c r="P50" s="166"/>
      <c r="Q50" s="166"/>
      <c r="R50" s="166"/>
      <c r="S50" s="166"/>
      <c r="T50" s="166"/>
      <c r="U50" s="166"/>
      <c r="V50" s="97"/>
      <c r="W50" s="98"/>
      <c r="X50" s="98"/>
      <c r="Y50" s="99"/>
      <c r="Z50" s="100"/>
      <c r="AA50" s="100"/>
      <c r="AB50" s="74"/>
      <c r="AC50" s="74"/>
      <c r="AD50" s="74"/>
    </row>
    <row r="51" spans="1:45" s="13" customFormat="1" ht="21.75" customHeight="1">
      <c r="A51" s="83"/>
      <c r="B51" s="172"/>
      <c r="C51" s="172"/>
      <c r="D51" s="175"/>
      <c r="E51" s="180"/>
      <c r="F51" s="181"/>
      <c r="G51" s="182"/>
      <c r="H51" s="176"/>
      <c r="I51" s="176"/>
      <c r="J51" s="173"/>
      <c r="K51" s="173"/>
      <c r="L51" s="61">
        <v>84.914699999999996</v>
      </c>
      <c r="M51" s="73">
        <v>25</v>
      </c>
      <c r="N51" s="16">
        <v>0</v>
      </c>
      <c r="O51" s="16">
        <v>0</v>
      </c>
      <c r="P51" s="166"/>
      <c r="Q51" s="166"/>
      <c r="R51" s="166"/>
      <c r="S51" s="166"/>
      <c r="T51" s="166"/>
      <c r="U51" s="166"/>
      <c r="V51" s="97"/>
      <c r="W51" s="98"/>
      <c r="X51" s="98"/>
      <c r="Y51" s="99"/>
      <c r="Z51" s="100"/>
      <c r="AA51" s="100"/>
      <c r="AB51" s="74"/>
      <c r="AC51" s="74"/>
      <c r="AD51" s="74"/>
      <c r="AQ51" s="89"/>
      <c r="AR51" s="89"/>
      <c r="AS51" s="89"/>
    </row>
    <row r="52" spans="1:45" s="13" customFormat="1" ht="21.75" customHeight="1">
      <c r="A52" s="83"/>
      <c r="B52" s="172"/>
      <c r="C52" s="173"/>
      <c r="D52" s="176"/>
      <c r="E52" s="183"/>
      <c r="F52" s="184"/>
      <c r="G52" s="185"/>
      <c r="H52" s="189" t="s">
        <v>19</v>
      </c>
      <c r="I52" s="190"/>
      <c r="J52" s="190"/>
      <c r="K52" s="190"/>
      <c r="L52" s="191"/>
      <c r="M52" s="77">
        <f>SUM(M46:M51)</f>
        <v>157</v>
      </c>
      <c r="N52" s="15">
        <f>SUM(N46:N51)</f>
        <v>4</v>
      </c>
      <c r="O52" s="15">
        <f>SUM(O46:O51)</f>
        <v>4</v>
      </c>
      <c r="P52" s="167"/>
      <c r="Q52" s="167"/>
      <c r="R52" s="167"/>
      <c r="S52" s="167"/>
      <c r="T52" s="167"/>
      <c r="U52" s="167"/>
      <c r="V52" s="97"/>
      <c r="W52" s="103"/>
      <c r="X52" s="104"/>
      <c r="Y52" s="103"/>
      <c r="Z52" s="103"/>
      <c r="AA52" s="104"/>
      <c r="AB52" s="104"/>
      <c r="AC52" s="105"/>
      <c r="AD52" s="105"/>
      <c r="AE52" s="90"/>
      <c r="AF52" s="90"/>
      <c r="AG52" s="90"/>
      <c r="AH52" s="90"/>
      <c r="AI52" s="90"/>
      <c r="AJ52" s="89"/>
      <c r="AK52" s="89"/>
      <c r="AL52" s="90"/>
      <c r="AM52" s="89"/>
      <c r="AN52" s="89"/>
      <c r="AQ52" s="90"/>
      <c r="AR52" s="90"/>
      <c r="AS52" s="89"/>
    </row>
    <row r="53" spans="1:45" s="74" customFormat="1" ht="21.75" customHeight="1">
      <c r="A53" s="83"/>
      <c r="B53" s="172"/>
      <c r="C53" s="171" t="s">
        <v>36</v>
      </c>
      <c r="D53" s="174" t="s">
        <v>241</v>
      </c>
      <c r="E53" s="177" t="s">
        <v>242</v>
      </c>
      <c r="F53" s="178"/>
      <c r="G53" s="179"/>
      <c r="H53" s="200" t="s">
        <v>243</v>
      </c>
      <c r="I53" s="200" t="s">
        <v>337</v>
      </c>
      <c r="J53" s="201" t="s">
        <v>24</v>
      </c>
      <c r="K53" s="201" t="s">
        <v>25</v>
      </c>
      <c r="L53" s="72">
        <v>54.492400000000004</v>
      </c>
      <c r="M53" s="73">
        <v>8</v>
      </c>
      <c r="N53" s="16">
        <v>3</v>
      </c>
      <c r="O53" s="16">
        <v>3</v>
      </c>
      <c r="P53" s="165" t="s">
        <v>244</v>
      </c>
      <c r="Q53" s="165" t="s">
        <v>245</v>
      </c>
      <c r="R53" s="165" t="s">
        <v>246</v>
      </c>
      <c r="S53" s="165" t="s">
        <v>57</v>
      </c>
      <c r="T53" s="165" t="s">
        <v>43</v>
      </c>
      <c r="U53" s="165" t="s">
        <v>24</v>
      </c>
      <c r="V53" s="97"/>
      <c r="W53" s="106"/>
      <c r="X53" s="106"/>
      <c r="Y53" s="106"/>
      <c r="Z53" s="106"/>
      <c r="AA53" s="107"/>
      <c r="AC53" s="106"/>
      <c r="AD53" s="106"/>
      <c r="AE53" s="106"/>
      <c r="AF53" s="106"/>
      <c r="AG53" s="106"/>
      <c r="AH53" s="106"/>
      <c r="AI53" s="106"/>
      <c r="AJ53" s="106"/>
      <c r="AK53" s="106"/>
      <c r="AL53" s="108"/>
      <c r="AM53" s="108"/>
      <c r="AN53" s="108"/>
      <c r="AQ53" s="106"/>
      <c r="AR53" s="106"/>
      <c r="AS53" s="108"/>
    </row>
    <row r="54" spans="1:45" s="74" customFormat="1" ht="21.75" customHeight="1">
      <c r="A54" s="83"/>
      <c r="B54" s="172"/>
      <c r="C54" s="172"/>
      <c r="D54" s="175"/>
      <c r="E54" s="180"/>
      <c r="F54" s="181"/>
      <c r="G54" s="182"/>
      <c r="H54" s="201"/>
      <c r="I54" s="201"/>
      <c r="J54" s="201"/>
      <c r="K54" s="201"/>
      <c r="L54" s="72">
        <v>66.835800000000006</v>
      </c>
      <c r="M54" s="73">
        <v>86</v>
      </c>
      <c r="N54" s="16">
        <v>17</v>
      </c>
      <c r="O54" s="16">
        <v>17</v>
      </c>
      <c r="P54" s="166"/>
      <c r="Q54" s="166"/>
      <c r="R54" s="166"/>
      <c r="S54" s="166"/>
      <c r="T54" s="166"/>
      <c r="U54" s="166"/>
      <c r="V54" s="97"/>
      <c r="W54" s="106"/>
      <c r="X54" s="106"/>
      <c r="Y54" s="106"/>
      <c r="Z54" s="106"/>
      <c r="AA54" s="107"/>
      <c r="AC54" s="106"/>
      <c r="AD54" s="106"/>
      <c r="AE54" s="106"/>
      <c r="AF54" s="106"/>
      <c r="AG54" s="106"/>
      <c r="AH54" s="106"/>
      <c r="AI54" s="106"/>
      <c r="AJ54" s="106"/>
      <c r="AK54" s="106"/>
      <c r="AL54" s="108"/>
      <c r="AM54" s="108"/>
      <c r="AN54" s="108"/>
      <c r="AQ54" s="106"/>
      <c r="AR54" s="106"/>
      <c r="AS54" s="108"/>
    </row>
    <row r="55" spans="1:45" s="74" customFormat="1" ht="21.75" customHeight="1">
      <c r="A55" s="83"/>
      <c r="B55" s="172"/>
      <c r="C55" s="172"/>
      <c r="D55" s="175"/>
      <c r="E55" s="180"/>
      <c r="F55" s="181"/>
      <c r="G55" s="182"/>
      <c r="H55" s="201"/>
      <c r="I55" s="201"/>
      <c r="J55" s="201"/>
      <c r="K55" s="201"/>
      <c r="L55" s="72">
        <v>84.949799999999996</v>
      </c>
      <c r="M55" s="73">
        <v>4</v>
      </c>
      <c r="N55" s="16">
        <v>1</v>
      </c>
      <c r="O55" s="16">
        <v>1</v>
      </c>
      <c r="P55" s="166"/>
      <c r="Q55" s="166"/>
      <c r="R55" s="166"/>
      <c r="S55" s="166"/>
      <c r="T55" s="166"/>
      <c r="U55" s="166"/>
      <c r="V55" s="109"/>
      <c r="W55" s="108"/>
      <c r="X55" s="108"/>
      <c r="Y55" s="108"/>
      <c r="Z55" s="108"/>
      <c r="AA55" s="110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Q55" s="108"/>
      <c r="AR55" s="108"/>
      <c r="AS55" s="108"/>
    </row>
    <row r="56" spans="1:45" s="74" customFormat="1" ht="21.75" customHeight="1">
      <c r="A56" s="83"/>
      <c r="B56" s="172"/>
      <c r="C56" s="172"/>
      <c r="D56" s="175"/>
      <c r="E56" s="180"/>
      <c r="F56" s="181"/>
      <c r="G56" s="182"/>
      <c r="H56" s="201"/>
      <c r="I56" s="201"/>
      <c r="J56" s="201"/>
      <c r="K56" s="201"/>
      <c r="L56" s="72">
        <v>84.849800000000002</v>
      </c>
      <c r="M56" s="73">
        <v>1</v>
      </c>
      <c r="N56" s="16">
        <v>0</v>
      </c>
      <c r="O56" s="16">
        <v>0</v>
      </c>
      <c r="P56" s="166"/>
      <c r="Q56" s="166"/>
      <c r="R56" s="166"/>
      <c r="S56" s="166"/>
      <c r="T56" s="166"/>
      <c r="U56" s="166"/>
      <c r="V56" s="97"/>
      <c r="W56" s="108"/>
      <c r="X56" s="108"/>
      <c r="Y56" s="108"/>
      <c r="Z56" s="108"/>
      <c r="AA56" s="110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Q56" s="108"/>
      <c r="AR56" s="108"/>
      <c r="AS56" s="108"/>
    </row>
    <row r="57" spans="1:45" s="13" customFormat="1" ht="21.75" customHeight="1">
      <c r="A57" s="83"/>
      <c r="B57" s="172"/>
      <c r="C57" s="173"/>
      <c r="D57" s="176"/>
      <c r="E57" s="183"/>
      <c r="F57" s="184"/>
      <c r="G57" s="185"/>
      <c r="H57" s="189" t="s">
        <v>19</v>
      </c>
      <c r="I57" s="190"/>
      <c r="J57" s="190"/>
      <c r="K57" s="190"/>
      <c r="L57" s="191"/>
      <c r="M57" s="77">
        <v>99</v>
      </c>
      <c r="N57" s="15">
        <f>SUM(N53:N56)</f>
        <v>21</v>
      </c>
      <c r="O57" s="15">
        <f>SUM(O53:O56)</f>
        <v>21</v>
      </c>
      <c r="P57" s="167"/>
      <c r="Q57" s="167"/>
      <c r="R57" s="167"/>
      <c r="S57" s="167"/>
      <c r="T57" s="167"/>
      <c r="U57" s="167"/>
      <c r="V57" s="97"/>
      <c r="W57" s="197"/>
      <c r="X57" s="197"/>
      <c r="Y57" s="111"/>
      <c r="Z57" s="112"/>
      <c r="AA57" s="113"/>
      <c r="AB57" s="74"/>
      <c r="AC57" s="198"/>
      <c r="AD57" s="198"/>
      <c r="AE57" s="198"/>
      <c r="AF57" s="198"/>
      <c r="AG57" s="198"/>
      <c r="AH57" s="198"/>
      <c r="AI57" s="198"/>
      <c r="AJ57" s="198"/>
      <c r="AK57" s="104"/>
      <c r="AL57" s="199"/>
      <c r="AM57" s="199"/>
      <c r="AN57" s="89"/>
      <c r="AQ57" s="199"/>
      <c r="AR57" s="199"/>
      <c r="AS57" s="89"/>
    </row>
    <row r="58" spans="1:45" s="13" customFormat="1" ht="21.75" customHeight="1">
      <c r="A58" s="83"/>
      <c r="B58" s="172"/>
      <c r="C58" s="171" t="s">
        <v>35</v>
      </c>
      <c r="D58" s="174" t="s">
        <v>39</v>
      </c>
      <c r="E58" s="177" t="s">
        <v>197</v>
      </c>
      <c r="F58" s="178"/>
      <c r="G58" s="179"/>
      <c r="H58" s="174" t="s">
        <v>338</v>
      </c>
      <c r="I58" s="174" t="s">
        <v>268</v>
      </c>
      <c r="J58" s="174" t="s">
        <v>24</v>
      </c>
      <c r="K58" s="174" t="s">
        <v>25</v>
      </c>
      <c r="L58" s="61">
        <v>75.9101</v>
      </c>
      <c r="M58" s="62">
        <v>169</v>
      </c>
      <c r="N58" s="63">
        <v>25</v>
      </c>
      <c r="O58" s="63">
        <v>19</v>
      </c>
      <c r="P58" s="165" t="s">
        <v>328</v>
      </c>
      <c r="Q58" s="165" t="s">
        <v>329</v>
      </c>
      <c r="R58" s="168">
        <v>2024.06</v>
      </c>
      <c r="S58" s="165" t="s">
        <v>72</v>
      </c>
      <c r="T58" s="165" t="s">
        <v>43</v>
      </c>
      <c r="U58" s="165" t="s">
        <v>24</v>
      </c>
      <c r="V58" s="97"/>
      <c r="W58" s="114"/>
      <c r="X58" s="114"/>
      <c r="Y58" s="75"/>
      <c r="Z58" s="74"/>
      <c r="AA58" s="74"/>
      <c r="AB58" s="74"/>
      <c r="AC58" s="74"/>
      <c r="AD58" s="74"/>
    </row>
    <row r="59" spans="1:45" s="13" customFormat="1" ht="21.75" customHeight="1">
      <c r="A59" s="83"/>
      <c r="B59" s="172"/>
      <c r="C59" s="172"/>
      <c r="D59" s="175"/>
      <c r="E59" s="180"/>
      <c r="F59" s="181"/>
      <c r="G59" s="182"/>
      <c r="H59" s="175"/>
      <c r="I59" s="175"/>
      <c r="J59" s="175"/>
      <c r="K59" s="175"/>
      <c r="L59" s="61">
        <v>84.513400000000004</v>
      </c>
      <c r="M59" s="62">
        <v>754</v>
      </c>
      <c r="N59" s="63">
        <v>62</v>
      </c>
      <c r="O59" s="63">
        <v>56</v>
      </c>
      <c r="P59" s="166"/>
      <c r="Q59" s="166"/>
      <c r="R59" s="166"/>
      <c r="S59" s="166"/>
      <c r="T59" s="166"/>
      <c r="U59" s="166"/>
      <c r="V59" s="97"/>
      <c r="W59" s="76"/>
      <c r="X59" s="76"/>
      <c r="Y59" s="75"/>
      <c r="Z59" s="74"/>
      <c r="AA59" s="74"/>
      <c r="AB59" s="74"/>
      <c r="AC59" s="74"/>
      <c r="AD59" s="74"/>
    </row>
    <row r="60" spans="1:45" s="13" customFormat="1" ht="21.75" customHeight="1">
      <c r="A60" s="83"/>
      <c r="B60" s="172"/>
      <c r="C60" s="172"/>
      <c r="D60" s="175"/>
      <c r="E60" s="180"/>
      <c r="F60" s="181"/>
      <c r="G60" s="182"/>
      <c r="H60" s="175"/>
      <c r="I60" s="175"/>
      <c r="J60" s="175"/>
      <c r="K60" s="175"/>
      <c r="L60" s="61">
        <v>84.982699999999994</v>
      </c>
      <c r="M60" s="62">
        <v>98</v>
      </c>
      <c r="N60" s="63">
        <v>38</v>
      </c>
      <c r="O60" s="63">
        <v>33</v>
      </c>
      <c r="P60" s="166"/>
      <c r="Q60" s="166"/>
      <c r="R60" s="166"/>
      <c r="S60" s="166"/>
      <c r="T60" s="166"/>
      <c r="U60" s="166"/>
      <c r="V60" s="115"/>
      <c r="W60" s="64"/>
      <c r="X60" s="64"/>
      <c r="Y60" s="65"/>
    </row>
    <row r="61" spans="1:45" s="13" customFormat="1" ht="21.75" customHeight="1">
      <c r="A61" s="83"/>
      <c r="B61" s="172"/>
      <c r="C61" s="172"/>
      <c r="D61" s="175"/>
      <c r="E61" s="180"/>
      <c r="F61" s="181"/>
      <c r="G61" s="182"/>
      <c r="H61" s="175"/>
      <c r="I61" s="175"/>
      <c r="J61" s="175"/>
      <c r="K61" s="175"/>
      <c r="L61" s="61">
        <v>84.991299999999995</v>
      </c>
      <c r="M61" s="62">
        <v>73</v>
      </c>
      <c r="N61" s="63">
        <v>21</v>
      </c>
      <c r="O61" s="63">
        <v>20</v>
      </c>
      <c r="P61" s="166"/>
      <c r="Q61" s="166"/>
      <c r="R61" s="166"/>
      <c r="S61" s="166"/>
      <c r="T61" s="166"/>
      <c r="U61" s="166"/>
      <c r="V61" s="116"/>
      <c r="X61" s="64"/>
      <c r="Y61" s="65"/>
    </row>
    <row r="62" spans="1:45" s="13" customFormat="1" ht="21.75" customHeight="1">
      <c r="A62" s="83"/>
      <c r="B62" s="172"/>
      <c r="C62" s="172"/>
      <c r="D62" s="175"/>
      <c r="E62" s="180"/>
      <c r="F62" s="181"/>
      <c r="G62" s="182"/>
      <c r="H62" s="175"/>
      <c r="I62" s="175"/>
      <c r="J62" s="175"/>
      <c r="K62" s="175"/>
      <c r="L62" s="61">
        <v>101.6515</v>
      </c>
      <c r="M62" s="62">
        <v>50</v>
      </c>
      <c r="N62" s="16">
        <v>0</v>
      </c>
      <c r="O62" s="16">
        <v>0</v>
      </c>
      <c r="P62" s="166"/>
      <c r="Q62" s="166"/>
      <c r="R62" s="166"/>
      <c r="S62" s="166"/>
      <c r="T62" s="166"/>
      <c r="U62" s="166"/>
      <c r="V62" s="115"/>
      <c r="W62" s="64"/>
      <c r="X62" s="64"/>
      <c r="Y62" s="65"/>
    </row>
    <row r="63" spans="1:45" s="13" customFormat="1" ht="21.75" customHeight="1">
      <c r="A63" s="83"/>
      <c r="B63" s="172"/>
      <c r="C63" s="173"/>
      <c r="D63" s="176"/>
      <c r="E63" s="183"/>
      <c r="F63" s="184"/>
      <c r="G63" s="185"/>
      <c r="H63" s="189" t="s">
        <v>19</v>
      </c>
      <c r="I63" s="190"/>
      <c r="J63" s="190"/>
      <c r="K63" s="190"/>
      <c r="L63" s="191"/>
      <c r="M63" s="66">
        <f>SUM(M58:M62)</f>
        <v>1144</v>
      </c>
      <c r="N63" s="15">
        <f>SUM(N58:N62)</f>
        <v>146</v>
      </c>
      <c r="O63" s="15">
        <f>SUM(O58:O62)</f>
        <v>128</v>
      </c>
      <c r="P63" s="167"/>
      <c r="Q63" s="167"/>
      <c r="R63" s="167"/>
      <c r="S63" s="167"/>
      <c r="T63" s="167"/>
      <c r="U63" s="167"/>
      <c r="V63" s="115"/>
      <c r="W63" s="117"/>
      <c r="X63" s="64"/>
      <c r="Y63" s="65"/>
    </row>
    <row r="64" spans="1:45" s="13" customFormat="1" ht="21.75" customHeight="1">
      <c r="A64" s="83"/>
      <c r="B64" s="172"/>
      <c r="C64" s="171" t="s">
        <v>35</v>
      </c>
      <c r="D64" s="174" t="s">
        <v>39</v>
      </c>
      <c r="E64" s="177" t="s">
        <v>265</v>
      </c>
      <c r="F64" s="178"/>
      <c r="G64" s="179"/>
      <c r="H64" s="186" t="s">
        <v>266</v>
      </c>
      <c r="I64" s="186" t="s">
        <v>267</v>
      </c>
      <c r="J64" s="174" t="s">
        <v>24</v>
      </c>
      <c r="K64" s="174" t="s">
        <v>25</v>
      </c>
      <c r="L64" s="61">
        <v>59.841200000000001</v>
      </c>
      <c r="M64" s="16">
        <v>68</v>
      </c>
      <c r="N64" s="16">
        <v>55</v>
      </c>
      <c r="O64" s="16">
        <v>55</v>
      </c>
      <c r="P64" s="165" t="s">
        <v>330</v>
      </c>
      <c r="Q64" s="165" t="s">
        <v>331</v>
      </c>
      <c r="R64" s="168">
        <v>2024.04</v>
      </c>
      <c r="S64" s="165" t="s">
        <v>72</v>
      </c>
      <c r="T64" s="165" t="s">
        <v>321</v>
      </c>
      <c r="U64" s="165" t="s">
        <v>24</v>
      </c>
      <c r="V64" s="115"/>
      <c r="W64" s="64"/>
      <c r="X64" s="64"/>
      <c r="Y64" s="65"/>
    </row>
    <row r="65" spans="1:25" s="13" customFormat="1" ht="21.75" customHeight="1">
      <c r="A65" s="83"/>
      <c r="B65" s="172"/>
      <c r="C65" s="172"/>
      <c r="D65" s="175"/>
      <c r="E65" s="180"/>
      <c r="F65" s="181"/>
      <c r="G65" s="182"/>
      <c r="H65" s="187"/>
      <c r="I65" s="187"/>
      <c r="J65" s="175"/>
      <c r="K65" s="175"/>
      <c r="L65" s="61">
        <v>69.763199999999998</v>
      </c>
      <c r="M65" s="16">
        <v>34</v>
      </c>
      <c r="N65" s="16">
        <v>31</v>
      </c>
      <c r="O65" s="16">
        <v>31</v>
      </c>
      <c r="P65" s="166"/>
      <c r="Q65" s="166"/>
      <c r="R65" s="166"/>
      <c r="S65" s="166"/>
      <c r="T65" s="166"/>
      <c r="U65" s="166"/>
      <c r="V65" s="115"/>
      <c r="W65" s="64"/>
      <c r="X65" s="64"/>
      <c r="Y65" s="65"/>
    </row>
    <row r="66" spans="1:25" s="13" customFormat="1" ht="21.75" customHeight="1">
      <c r="A66" s="83"/>
      <c r="B66" s="172"/>
      <c r="C66" s="172"/>
      <c r="D66" s="175"/>
      <c r="E66" s="180"/>
      <c r="F66" s="181"/>
      <c r="G66" s="182"/>
      <c r="H66" s="187"/>
      <c r="I66" s="187"/>
      <c r="J66" s="175"/>
      <c r="K66" s="175"/>
      <c r="L66" s="61">
        <v>69.7774</v>
      </c>
      <c r="M66" s="16">
        <v>34</v>
      </c>
      <c r="N66" s="16">
        <v>33</v>
      </c>
      <c r="O66" s="16">
        <v>33</v>
      </c>
      <c r="P66" s="166"/>
      <c r="Q66" s="166"/>
      <c r="R66" s="166"/>
      <c r="S66" s="166"/>
      <c r="T66" s="166"/>
      <c r="U66" s="166"/>
      <c r="V66" s="116"/>
      <c r="W66" s="64"/>
      <c r="X66" s="64"/>
      <c r="Y66" s="65"/>
    </row>
    <row r="67" spans="1:25" s="13" customFormat="1" ht="21.75" customHeight="1">
      <c r="A67" s="83"/>
      <c r="B67" s="172"/>
      <c r="C67" s="172"/>
      <c r="D67" s="175"/>
      <c r="E67" s="180"/>
      <c r="F67" s="181"/>
      <c r="G67" s="182"/>
      <c r="H67" s="187"/>
      <c r="I67" s="187"/>
      <c r="J67" s="175"/>
      <c r="K67" s="175"/>
      <c r="L67" s="61">
        <v>69.668400000000005</v>
      </c>
      <c r="M67" s="16">
        <v>105</v>
      </c>
      <c r="N67" s="16">
        <v>41</v>
      </c>
      <c r="O67" s="16">
        <v>42</v>
      </c>
      <c r="P67" s="166"/>
      <c r="Q67" s="166"/>
      <c r="R67" s="166"/>
      <c r="S67" s="166"/>
      <c r="T67" s="166"/>
      <c r="U67" s="166"/>
      <c r="V67" s="116"/>
      <c r="X67" s="64"/>
      <c r="Y67" s="65"/>
    </row>
    <row r="68" spans="1:25" s="13" customFormat="1" ht="21.75" customHeight="1">
      <c r="A68" s="83"/>
      <c r="B68" s="172"/>
      <c r="C68" s="172"/>
      <c r="D68" s="175"/>
      <c r="E68" s="180"/>
      <c r="F68" s="181"/>
      <c r="G68" s="182"/>
      <c r="H68" s="188"/>
      <c r="I68" s="188"/>
      <c r="J68" s="175"/>
      <c r="K68" s="175"/>
      <c r="L68" s="61">
        <v>84.844200000000001</v>
      </c>
      <c r="M68" s="16">
        <v>102</v>
      </c>
      <c r="N68" s="16">
        <v>45</v>
      </c>
      <c r="O68" s="16">
        <v>45</v>
      </c>
      <c r="P68" s="166"/>
      <c r="Q68" s="166"/>
      <c r="R68" s="166"/>
      <c r="S68" s="166"/>
      <c r="T68" s="166"/>
      <c r="U68" s="166"/>
      <c r="V68" s="115"/>
      <c r="W68" s="64"/>
      <c r="X68" s="64"/>
      <c r="Y68" s="65"/>
    </row>
    <row r="69" spans="1:25" s="13" customFormat="1" ht="21.75" customHeight="1">
      <c r="A69" s="83"/>
      <c r="B69" s="172"/>
      <c r="C69" s="173"/>
      <c r="D69" s="176"/>
      <c r="E69" s="183"/>
      <c r="F69" s="184"/>
      <c r="G69" s="185"/>
      <c r="H69" s="189" t="s">
        <v>19</v>
      </c>
      <c r="I69" s="190"/>
      <c r="J69" s="190"/>
      <c r="K69" s="190"/>
      <c r="L69" s="191"/>
      <c r="M69" s="66">
        <f>SUM(M64:M68)</f>
        <v>343</v>
      </c>
      <c r="N69" s="15">
        <f>SUM(N64:N68)</f>
        <v>205</v>
      </c>
      <c r="O69" s="15">
        <f>SUM(O64:O68)</f>
        <v>206</v>
      </c>
      <c r="P69" s="167"/>
      <c r="Q69" s="167"/>
      <c r="R69" s="167"/>
      <c r="S69" s="167"/>
      <c r="T69" s="167"/>
      <c r="U69" s="167"/>
      <c r="V69" s="115"/>
      <c r="W69" s="64"/>
      <c r="X69" s="64"/>
      <c r="Y69" s="65"/>
    </row>
    <row r="70" spans="1:25" s="13" customFormat="1" ht="21.75" customHeight="1">
      <c r="A70" s="83"/>
      <c r="B70" s="172"/>
      <c r="C70" s="171" t="s">
        <v>36</v>
      </c>
      <c r="D70" s="174" t="s">
        <v>282</v>
      </c>
      <c r="E70" s="177" t="s">
        <v>283</v>
      </c>
      <c r="F70" s="178"/>
      <c r="G70" s="179"/>
      <c r="H70" s="174" t="s">
        <v>307</v>
      </c>
      <c r="I70" s="174" t="s">
        <v>308</v>
      </c>
      <c r="J70" s="174" t="s">
        <v>24</v>
      </c>
      <c r="K70" s="174" t="s">
        <v>25</v>
      </c>
      <c r="L70" s="61">
        <v>84.925299999999993</v>
      </c>
      <c r="M70" s="16">
        <v>418</v>
      </c>
      <c r="N70" s="118">
        <v>0</v>
      </c>
      <c r="O70" s="118">
        <v>0</v>
      </c>
      <c r="P70" s="165" t="s">
        <v>284</v>
      </c>
      <c r="Q70" s="165" t="s">
        <v>285</v>
      </c>
      <c r="R70" s="168">
        <v>2026.05</v>
      </c>
      <c r="S70" s="165" t="s">
        <v>72</v>
      </c>
      <c r="T70" s="165" t="s">
        <v>43</v>
      </c>
      <c r="U70" s="165" t="s">
        <v>24</v>
      </c>
      <c r="V70" s="115"/>
      <c r="W70" s="64"/>
      <c r="X70" s="64"/>
      <c r="Y70" s="65"/>
    </row>
    <row r="71" spans="1:25" s="13" customFormat="1" ht="21.75" customHeight="1">
      <c r="A71" s="83"/>
      <c r="B71" s="172"/>
      <c r="C71" s="172"/>
      <c r="D71" s="175"/>
      <c r="E71" s="180"/>
      <c r="F71" s="181"/>
      <c r="G71" s="182"/>
      <c r="H71" s="175"/>
      <c r="I71" s="175"/>
      <c r="J71" s="175"/>
      <c r="K71" s="175"/>
      <c r="L71" s="61">
        <v>84.914599999999993</v>
      </c>
      <c r="M71" s="16">
        <v>270</v>
      </c>
      <c r="N71" s="118">
        <v>0</v>
      </c>
      <c r="O71" s="118">
        <v>0</v>
      </c>
      <c r="P71" s="166"/>
      <c r="Q71" s="166"/>
      <c r="R71" s="195"/>
      <c r="S71" s="166"/>
      <c r="T71" s="166"/>
      <c r="U71" s="166"/>
      <c r="V71" s="115"/>
      <c r="W71" s="64"/>
      <c r="X71" s="64"/>
      <c r="Y71" s="65"/>
    </row>
    <row r="72" spans="1:25" s="13" customFormat="1" ht="21.75" customHeight="1">
      <c r="A72" s="83"/>
      <c r="B72" s="172"/>
      <c r="C72" s="172"/>
      <c r="D72" s="175"/>
      <c r="E72" s="180"/>
      <c r="F72" s="181"/>
      <c r="G72" s="182"/>
      <c r="H72" s="175"/>
      <c r="I72" s="175"/>
      <c r="J72" s="175"/>
      <c r="K72" s="175"/>
      <c r="L72" s="61">
        <v>84.940899999999999</v>
      </c>
      <c r="M72" s="16">
        <v>148</v>
      </c>
      <c r="N72" s="118">
        <v>0</v>
      </c>
      <c r="O72" s="118">
        <v>0</v>
      </c>
      <c r="P72" s="166"/>
      <c r="Q72" s="166"/>
      <c r="R72" s="195"/>
      <c r="S72" s="166"/>
      <c r="T72" s="166"/>
      <c r="U72" s="166"/>
      <c r="V72" s="115"/>
      <c r="W72" s="64"/>
      <c r="X72" s="64"/>
      <c r="Y72" s="65"/>
    </row>
    <row r="73" spans="1:25" s="13" customFormat="1" ht="21.75" customHeight="1">
      <c r="A73" s="83"/>
      <c r="B73" s="172"/>
      <c r="C73" s="172"/>
      <c r="D73" s="175"/>
      <c r="E73" s="180"/>
      <c r="F73" s="181"/>
      <c r="G73" s="182"/>
      <c r="H73" s="175"/>
      <c r="I73" s="175"/>
      <c r="J73" s="175"/>
      <c r="K73" s="175"/>
      <c r="L73" s="61">
        <v>84.968400000000003</v>
      </c>
      <c r="M73" s="16">
        <v>8</v>
      </c>
      <c r="N73" s="118">
        <v>0</v>
      </c>
      <c r="O73" s="118">
        <v>0</v>
      </c>
      <c r="P73" s="166"/>
      <c r="Q73" s="166"/>
      <c r="R73" s="195"/>
      <c r="S73" s="166"/>
      <c r="T73" s="166"/>
      <c r="U73" s="166"/>
      <c r="V73" s="115"/>
      <c r="W73" s="64"/>
      <c r="X73" s="64"/>
      <c r="Y73" s="65"/>
    </row>
    <row r="74" spans="1:25" s="13" customFormat="1" ht="21.75" customHeight="1">
      <c r="A74" s="83"/>
      <c r="B74" s="172"/>
      <c r="C74" s="172"/>
      <c r="D74" s="175"/>
      <c r="E74" s="180"/>
      <c r="F74" s="181"/>
      <c r="G74" s="182"/>
      <c r="H74" s="175"/>
      <c r="I74" s="175"/>
      <c r="J74" s="175"/>
      <c r="K74" s="175"/>
      <c r="L74" s="61">
        <v>101.8942</v>
      </c>
      <c r="M74" s="16">
        <v>138</v>
      </c>
      <c r="N74" s="118">
        <v>0</v>
      </c>
      <c r="O74" s="118">
        <v>0</v>
      </c>
      <c r="P74" s="166"/>
      <c r="Q74" s="166"/>
      <c r="R74" s="195"/>
      <c r="S74" s="166"/>
      <c r="T74" s="166"/>
      <c r="U74" s="166"/>
      <c r="V74" s="115"/>
      <c r="X74" s="64"/>
      <c r="Y74" s="65"/>
    </row>
    <row r="75" spans="1:25" s="13" customFormat="1" ht="21.75" customHeight="1">
      <c r="A75" s="83"/>
      <c r="B75" s="172"/>
      <c r="C75" s="172"/>
      <c r="D75" s="175"/>
      <c r="E75" s="180"/>
      <c r="F75" s="181"/>
      <c r="G75" s="182"/>
      <c r="H75" s="175"/>
      <c r="I75" s="175"/>
      <c r="J75" s="175"/>
      <c r="K75" s="175"/>
      <c r="L75" s="61">
        <v>101.9744</v>
      </c>
      <c r="M75" s="16">
        <v>242</v>
      </c>
      <c r="N75" s="118">
        <v>32</v>
      </c>
      <c r="O75" s="118">
        <v>29</v>
      </c>
      <c r="P75" s="166"/>
      <c r="Q75" s="166"/>
      <c r="R75" s="195"/>
      <c r="S75" s="166"/>
      <c r="T75" s="166"/>
      <c r="U75" s="166"/>
      <c r="V75" s="116"/>
      <c r="X75" s="64"/>
      <c r="Y75" s="65"/>
    </row>
    <row r="76" spans="1:25" s="13" customFormat="1" ht="21.75" customHeight="1">
      <c r="A76" s="83"/>
      <c r="B76" s="172"/>
      <c r="C76" s="172"/>
      <c r="D76" s="175"/>
      <c r="E76" s="180"/>
      <c r="F76" s="181"/>
      <c r="G76" s="182"/>
      <c r="H76" s="175"/>
      <c r="I76" s="175"/>
      <c r="J76" s="175"/>
      <c r="K76" s="175"/>
      <c r="L76" s="61">
        <v>101.9361</v>
      </c>
      <c r="M76" s="16">
        <v>76</v>
      </c>
      <c r="N76" s="118">
        <v>2</v>
      </c>
      <c r="O76" s="118">
        <v>2</v>
      </c>
      <c r="P76" s="166"/>
      <c r="Q76" s="166"/>
      <c r="R76" s="195"/>
      <c r="S76" s="166"/>
      <c r="T76" s="166"/>
      <c r="U76" s="166"/>
      <c r="V76" s="115"/>
      <c r="W76" s="64"/>
      <c r="X76" s="64"/>
      <c r="Y76" s="65"/>
    </row>
    <row r="77" spans="1:25" s="13" customFormat="1" ht="21.75" customHeight="1">
      <c r="A77" s="83"/>
      <c r="B77" s="172"/>
      <c r="C77" s="172"/>
      <c r="D77" s="175"/>
      <c r="E77" s="180"/>
      <c r="F77" s="181"/>
      <c r="G77" s="182"/>
      <c r="H77" s="175"/>
      <c r="I77" s="175"/>
      <c r="J77" s="175"/>
      <c r="K77" s="175"/>
      <c r="L77" s="61">
        <v>101.9526</v>
      </c>
      <c r="M77" s="16">
        <v>27</v>
      </c>
      <c r="N77" s="118">
        <v>0</v>
      </c>
      <c r="O77" s="118">
        <v>0</v>
      </c>
      <c r="P77" s="166"/>
      <c r="Q77" s="166"/>
      <c r="R77" s="195"/>
      <c r="S77" s="166"/>
      <c r="T77" s="166"/>
      <c r="U77" s="166"/>
      <c r="V77" s="115"/>
      <c r="W77" s="64"/>
      <c r="X77" s="64"/>
      <c r="Y77" s="65"/>
    </row>
    <row r="78" spans="1:25" s="13" customFormat="1" ht="21.75" customHeight="1">
      <c r="A78" s="83"/>
      <c r="B78" s="172"/>
      <c r="C78" s="172"/>
      <c r="D78" s="175"/>
      <c r="E78" s="180"/>
      <c r="F78" s="181"/>
      <c r="G78" s="182"/>
      <c r="H78" s="175"/>
      <c r="I78" s="175"/>
      <c r="J78" s="175"/>
      <c r="K78" s="175"/>
      <c r="L78" s="61">
        <v>125.9389</v>
      </c>
      <c r="M78" s="16">
        <v>104</v>
      </c>
      <c r="N78" s="118">
        <v>0</v>
      </c>
      <c r="O78" s="118">
        <v>0</v>
      </c>
      <c r="P78" s="166"/>
      <c r="Q78" s="166"/>
      <c r="R78" s="195"/>
      <c r="S78" s="166"/>
      <c r="T78" s="166"/>
      <c r="U78" s="166"/>
      <c r="V78" s="115"/>
      <c r="W78" s="64"/>
      <c r="X78" s="64"/>
      <c r="Y78" s="65"/>
    </row>
    <row r="79" spans="1:25" s="13" customFormat="1" ht="21.75" customHeight="1">
      <c r="A79" s="83"/>
      <c r="B79" s="172"/>
      <c r="C79" s="172"/>
      <c r="D79" s="175"/>
      <c r="E79" s="180"/>
      <c r="F79" s="181"/>
      <c r="G79" s="182"/>
      <c r="H79" s="175"/>
      <c r="I79" s="175"/>
      <c r="J79" s="175"/>
      <c r="K79" s="175"/>
      <c r="L79" s="61">
        <v>169.95480000000001</v>
      </c>
      <c r="M79" s="16">
        <v>2</v>
      </c>
      <c r="N79" s="118">
        <v>0</v>
      </c>
      <c r="O79" s="118">
        <v>0</v>
      </c>
      <c r="P79" s="166"/>
      <c r="Q79" s="166"/>
      <c r="R79" s="195"/>
      <c r="S79" s="166"/>
      <c r="T79" s="166"/>
      <c r="U79" s="166"/>
      <c r="V79" s="115"/>
      <c r="W79" s="64"/>
      <c r="X79" s="64"/>
      <c r="Y79" s="65"/>
    </row>
    <row r="80" spans="1:25" s="13" customFormat="1" ht="21.75" customHeight="1">
      <c r="A80" s="83"/>
      <c r="B80" s="172"/>
      <c r="C80" s="173"/>
      <c r="D80" s="176"/>
      <c r="E80" s="183"/>
      <c r="F80" s="184"/>
      <c r="G80" s="185"/>
      <c r="H80" s="189" t="s">
        <v>19</v>
      </c>
      <c r="I80" s="190"/>
      <c r="J80" s="190"/>
      <c r="K80" s="190"/>
      <c r="L80" s="191"/>
      <c r="M80" s="66">
        <f>SUM(M70:M79)</f>
        <v>1433</v>
      </c>
      <c r="N80" s="15">
        <f>SUM(N70:N79)</f>
        <v>34</v>
      </c>
      <c r="O80" s="15">
        <f>SUM(O70:O79)</f>
        <v>31</v>
      </c>
      <c r="P80" s="167"/>
      <c r="Q80" s="167"/>
      <c r="R80" s="196"/>
      <c r="S80" s="167"/>
      <c r="T80" s="167"/>
      <c r="U80" s="167"/>
      <c r="V80" s="97"/>
      <c r="W80" s="64"/>
      <c r="X80" s="64"/>
      <c r="Y80" s="65"/>
    </row>
    <row r="81" spans="1:25" s="13" customFormat="1" ht="72.75" customHeight="1">
      <c r="A81" s="83"/>
      <c r="B81" s="172"/>
      <c r="C81" s="171" t="s">
        <v>36</v>
      </c>
      <c r="D81" s="174" t="s">
        <v>41</v>
      </c>
      <c r="E81" s="177" t="s">
        <v>306</v>
      </c>
      <c r="F81" s="178"/>
      <c r="G81" s="179"/>
      <c r="H81" s="82" t="s">
        <v>299</v>
      </c>
      <c r="I81" s="82" t="s">
        <v>300</v>
      </c>
      <c r="J81" s="85" t="s">
        <v>24</v>
      </c>
      <c r="K81" s="115" t="s">
        <v>25</v>
      </c>
      <c r="L81" s="85">
        <v>84.915099999999995</v>
      </c>
      <c r="M81" s="62">
        <v>350</v>
      </c>
      <c r="N81" s="409" t="s">
        <v>401</v>
      </c>
      <c r="O81" s="410"/>
      <c r="P81" s="165" t="s">
        <v>301</v>
      </c>
      <c r="Q81" s="165" t="s">
        <v>302</v>
      </c>
      <c r="R81" s="168">
        <v>2024.07</v>
      </c>
      <c r="S81" s="165" t="s">
        <v>72</v>
      </c>
      <c r="T81" s="165" t="s">
        <v>58</v>
      </c>
      <c r="U81" s="165" t="s">
        <v>24</v>
      </c>
      <c r="V81" s="154" t="s">
        <v>339</v>
      </c>
      <c r="W81" s="64"/>
      <c r="X81" s="117"/>
      <c r="Y81" s="65"/>
    </row>
    <row r="82" spans="1:25" s="13" customFormat="1" ht="21" customHeight="1">
      <c r="A82" s="83"/>
      <c r="B82" s="172"/>
      <c r="C82" s="173"/>
      <c r="D82" s="176"/>
      <c r="E82" s="183"/>
      <c r="F82" s="184"/>
      <c r="G82" s="185"/>
      <c r="H82" s="189" t="s">
        <v>19</v>
      </c>
      <c r="I82" s="190"/>
      <c r="J82" s="190"/>
      <c r="K82" s="190"/>
      <c r="L82" s="191"/>
      <c r="M82" s="66">
        <f t="shared" ref="M82:N82" si="1">SUM(M81)</f>
        <v>350</v>
      </c>
      <c r="N82" s="15">
        <f t="shared" si="1"/>
        <v>0</v>
      </c>
      <c r="O82" s="15">
        <f>SUM(O81)</f>
        <v>0</v>
      </c>
      <c r="P82" s="167"/>
      <c r="Q82" s="167"/>
      <c r="R82" s="167"/>
      <c r="S82" s="167"/>
      <c r="T82" s="167"/>
      <c r="U82" s="167"/>
      <c r="V82" s="155"/>
      <c r="X82" s="64"/>
      <c r="Y82" s="65"/>
    </row>
    <row r="83" spans="1:25" s="13" customFormat="1" ht="21.75" customHeight="1">
      <c r="A83" s="83"/>
      <c r="B83" s="172"/>
      <c r="C83" s="171" t="s">
        <v>35</v>
      </c>
      <c r="D83" s="174" t="s">
        <v>39</v>
      </c>
      <c r="E83" s="177" t="s">
        <v>303</v>
      </c>
      <c r="F83" s="178"/>
      <c r="G83" s="179"/>
      <c r="H83" s="192" t="s">
        <v>304</v>
      </c>
      <c r="I83" s="192" t="s">
        <v>305</v>
      </c>
      <c r="J83" s="193" t="s">
        <v>24</v>
      </c>
      <c r="K83" s="193" t="s">
        <v>25</v>
      </c>
      <c r="L83" s="119">
        <v>59.948999999999998</v>
      </c>
      <c r="M83" s="120">
        <v>34</v>
      </c>
      <c r="N83" s="403" t="s">
        <v>401</v>
      </c>
      <c r="O83" s="404"/>
      <c r="P83" s="194" t="s">
        <v>332</v>
      </c>
      <c r="Q83" s="165" t="s">
        <v>333</v>
      </c>
      <c r="R83" s="165" t="s">
        <v>334</v>
      </c>
      <c r="S83" s="165" t="s">
        <v>75</v>
      </c>
      <c r="T83" s="165" t="s">
        <v>201</v>
      </c>
      <c r="U83" s="165" t="s">
        <v>37</v>
      </c>
      <c r="V83" s="170" t="s">
        <v>339</v>
      </c>
      <c r="X83" s="64"/>
      <c r="Y83" s="65"/>
    </row>
    <row r="84" spans="1:25" s="13" customFormat="1" ht="21.75" customHeight="1">
      <c r="A84" s="83"/>
      <c r="B84" s="172"/>
      <c r="C84" s="172"/>
      <c r="D84" s="175"/>
      <c r="E84" s="180"/>
      <c r="F84" s="181"/>
      <c r="G84" s="182"/>
      <c r="H84" s="192"/>
      <c r="I84" s="192"/>
      <c r="J84" s="193"/>
      <c r="K84" s="193"/>
      <c r="L84" s="119">
        <v>82.581999999999994</v>
      </c>
      <c r="M84" s="120">
        <v>1</v>
      </c>
      <c r="N84" s="405"/>
      <c r="O84" s="406"/>
      <c r="P84" s="194"/>
      <c r="Q84" s="166"/>
      <c r="R84" s="166"/>
      <c r="S84" s="166"/>
      <c r="T84" s="166"/>
      <c r="U84" s="166"/>
      <c r="V84" s="170"/>
      <c r="X84" s="64"/>
      <c r="Y84" s="65"/>
    </row>
    <row r="85" spans="1:25" s="13" customFormat="1" ht="21.75" customHeight="1">
      <c r="A85" s="83"/>
      <c r="B85" s="172"/>
      <c r="C85" s="172"/>
      <c r="D85" s="175"/>
      <c r="E85" s="180"/>
      <c r="F85" s="181"/>
      <c r="G85" s="182"/>
      <c r="H85" s="192"/>
      <c r="I85" s="192"/>
      <c r="J85" s="193"/>
      <c r="K85" s="193"/>
      <c r="L85" s="119">
        <v>84.97</v>
      </c>
      <c r="M85" s="120">
        <v>59</v>
      </c>
      <c r="N85" s="405"/>
      <c r="O85" s="406"/>
      <c r="P85" s="194"/>
      <c r="Q85" s="166"/>
      <c r="R85" s="166"/>
      <c r="S85" s="166"/>
      <c r="T85" s="166"/>
      <c r="U85" s="166"/>
      <c r="V85" s="170"/>
      <c r="X85" s="64"/>
      <c r="Y85" s="65"/>
    </row>
    <row r="86" spans="1:25" s="13" customFormat="1" ht="21.75" customHeight="1">
      <c r="A86" s="83"/>
      <c r="B86" s="172"/>
      <c r="C86" s="172"/>
      <c r="D86" s="175"/>
      <c r="E86" s="180"/>
      <c r="F86" s="181"/>
      <c r="G86" s="182"/>
      <c r="H86" s="192"/>
      <c r="I86" s="192"/>
      <c r="J86" s="193"/>
      <c r="K86" s="193"/>
      <c r="L86" s="119">
        <v>84.935000000000002</v>
      </c>
      <c r="M86" s="120">
        <v>49</v>
      </c>
      <c r="N86" s="405"/>
      <c r="O86" s="406"/>
      <c r="P86" s="194"/>
      <c r="Q86" s="166"/>
      <c r="R86" s="166"/>
      <c r="S86" s="166"/>
      <c r="T86" s="166"/>
      <c r="U86" s="166"/>
      <c r="V86" s="170"/>
      <c r="X86" s="64"/>
      <c r="Y86" s="65"/>
    </row>
    <row r="87" spans="1:25" s="13" customFormat="1" ht="21.75" customHeight="1">
      <c r="A87" s="83"/>
      <c r="B87" s="172"/>
      <c r="C87" s="172"/>
      <c r="D87" s="175"/>
      <c r="E87" s="180"/>
      <c r="F87" s="181"/>
      <c r="G87" s="182"/>
      <c r="H87" s="192"/>
      <c r="I87" s="192"/>
      <c r="J87" s="193"/>
      <c r="K87" s="193"/>
      <c r="L87" s="119">
        <v>84.733000000000004</v>
      </c>
      <c r="M87" s="120">
        <v>101</v>
      </c>
      <c r="N87" s="405"/>
      <c r="O87" s="406"/>
      <c r="P87" s="194"/>
      <c r="Q87" s="166"/>
      <c r="R87" s="166"/>
      <c r="S87" s="166"/>
      <c r="T87" s="166"/>
      <c r="U87" s="166"/>
      <c r="V87" s="170"/>
      <c r="X87" s="64"/>
      <c r="Y87" s="65"/>
    </row>
    <row r="88" spans="1:25" s="13" customFormat="1" ht="21.75" customHeight="1">
      <c r="A88" s="83"/>
      <c r="B88" s="172"/>
      <c r="C88" s="172"/>
      <c r="D88" s="175"/>
      <c r="E88" s="180"/>
      <c r="F88" s="181"/>
      <c r="G88" s="182"/>
      <c r="H88" s="192"/>
      <c r="I88" s="192"/>
      <c r="J88" s="193"/>
      <c r="K88" s="193"/>
      <c r="L88" s="119">
        <v>84.899000000000001</v>
      </c>
      <c r="M88" s="120">
        <v>10</v>
      </c>
      <c r="N88" s="405"/>
      <c r="O88" s="406"/>
      <c r="P88" s="194"/>
      <c r="Q88" s="166"/>
      <c r="R88" s="166"/>
      <c r="S88" s="166"/>
      <c r="T88" s="166"/>
      <c r="U88" s="166"/>
      <c r="V88" s="170"/>
      <c r="X88" s="64"/>
      <c r="Y88" s="65"/>
    </row>
    <row r="89" spans="1:25" s="13" customFormat="1" ht="21.75" customHeight="1">
      <c r="A89" s="83"/>
      <c r="B89" s="172"/>
      <c r="C89" s="172"/>
      <c r="D89" s="175"/>
      <c r="E89" s="180"/>
      <c r="F89" s="181"/>
      <c r="G89" s="182"/>
      <c r="H89" s="192"/>
      <c r="I89" s="192"/>
      <c r="J89" s="193"/>
      <c r="K89" s="193"/>
      <c r="L89" s="119">
        <v>84.772999999999996</v>
      </c>
      <c r="M89" s="120">
        <v>1</v>
      </c>
      <c r="N89" s="407"/>
      <c r="O89" s="408"/>
      <c r="P89" s="194"/>
      <c r="Q89" s="166"/>
      <c r="R89" s="166"/>
      <c r="S89" s="166"/>
      <c r="T89" s="166"/>
      <c r="U89" s="166"/>
      <c r="V89" s="170"/>
      <c r="X89" s="64"/>
      <c r="Y89" s="65"/>
    </row>
    <row r="90" spans="1:25" s="13" customFormat="1" ht="21.75" customHeight="1">
      <c r="A90" s="83"/>
      <c r="B90" s="172"/>
      <c r="C90" s="173"/>
      <c r="D90" s="176"/>
      <c r="E90" s="183"/>
      <c r="F90" s="184"/>
      <c r="G90" s="185"/>
      <c r="H90" s="189" t="s">
        <v>19</v>
      </c>
      <c r="I90" s="190"/>
      <c r="J90" s="190"/>
      <c r="K90" s="190"/>
      <c r="L90" s="191"/>
      <c r="M90" s="66">
        <f>SUM(M83:M89)</f>
        <v>255</v>
      </c>
      <c r="N90" s="15">
        <f>SUM(N83:N89)</f>
        <v>0</v>
      </c>
      <c r="O90" s="15">
        <f>SUM(O83:O89)</f>
        <v>0</v>
      </c>
      <c r="P90" s="194"/>
      <c r="Q90" s="167"/>
      <c r="R90" s="167"/>
      <c r="S90" s="167"/>
      <c r="T90" s="167"/>
      <c r="U90" s="167"/>
      <c r="V90" s="170"/>
      <c r="X90" s="64"/>
      <c r="Y90" s="65"/>
    </row>
    <row r="91" spans="1:25" s="13" customFormat="1" ht="21.75" customHeight="1">
      <c r="A91" s="150"/>
      <c r="B91" s="172"/>
      <c r="C91" s="171" t="s">
        <v>36</v>
      </c>
      <c r="D91" s="174" t="s">
        <v>387</v>
      </c>
      <c r="E91" s="177" t="s">
        <v>388</v>
      </c>
      <c r="F91" s="178"/>
      <c r="G91" s="179"/>
      <c r="H91" s="186" t="s">
        <v>389</v>
      </c>
      <c r="I91" s="186" t="s">
        <v>390</v>
      </c>
      <c r="J91" s="186" t="s">
        <v>24</v>
      </c>
      <c r="K91" s="186" t="s">
        <v>25</v>
      </c>
      <c r="L91" s="152">
        <v>59.838200000000001</v>
      </c>
      <c r="M91" s="63">
        <v>201</v>
      </c>
      <c r="N91" s="397" t="s">
        <v>401</v>
      </c>
      <c r="O91" s="398"/>
      <c r="P91" s="165" t="s">
        <v>391</v>
      </c>
      <c r="Q91" s="165" t="s">
        <v>392</v>
      </c>
      <c r="R91" s="168" t="s">
        <v>393</v>
      </c>
      <c r="S91" s="165" t="s">
        <v>72</v>
      </c>
      <c r="T91" s="165" t="s">
        <v>43</v>
      </c>
      <c r="U91" s="165" t="s">
        <v>24</v>
      </c>
      <c r="V91" s="170" t="s">
        <v>339</v>
      </c>
      <c r="X91" s="64"/>
      <c r="Y91" s="65"/>
    </row>
    <row r="92" spans="1:25" s="13" customFormat="1" ht="21.75" customHeight="1">
      <c r="A92" s="150"/>
      <c r="B92" s="172"/>
      <c r="C92" s="172"/>
      <c r="D92" s="175"/>
      <c r="E92" s="180"/>
      <c r="F92" s="181"/>
      <c r="G92" s="182"/>
      <c r="H92" s="187"/>
      <c r="I92" s="187"/>
      <c r="J92" s="187"/>
      <c r="K92" s="187"/>
      <c r="L92" s="152">
        <v>59.974899999999998</v>
      </c>
      <c r="M92" s="63">
        <v>101</v>
      </c>
      <c r="N92" s="399"/>
      <c r="O92" s="400"/>
      <c r="P92" s="166"/>
      <c r="Q92" s="166"/>
      <c r="R92" s="166"/>
      <c r="S92" s="166"/>
      <c r="T92" s="166"/>
      <c r="U92" s="166"/>
      <c r="V92" s="170"/>
      <c r="X92" s="64"/>
      <c r="Y92" s="65"/>
    </row>
    <row r="93" spans="1:25" s="13" customFormat="1" ht="21.75" customHeight="1">
      <c r="A93" s="150"/>
      <c r="B93" s="172"/>
      <c r="C93" s="172"/>
      <c r="D93" s="175"/>
      <c r="E93" s="180"/>
      <c r="F93" s="181"/>
      <c r="G93" s="182"/>
      <c r="H93" s="187"/>
      <c r="I93" s="187"/>
      <c r="J93" s="187"/>
      <c r="K93" s="187"/>
      <c r="L93" s="152">
        <v>84.844200000000001</v>
      </c>
      <c r="M93" s="63">
        <v>552</v>
      </c>
      <c r="N93" s="399"/>
      <c r="O93" s="400"/>
      <c r="P93" s="166"/>
      <c r="Q93" s="166"/>
      <c r="R93" s="166"/>
      <c r="S93" s="166"/>
      <c r="T93" s="166"/>
      <c r="U93" s="166"/>
      <c r="V93" s="170"/>
      <c r="X93" s="64"/>
      <c r="Y93" s="65"/>
    </row>
    <row r="94" spans="1:25" s="13" customFormat="1" ht="21.75" customHeight="1">
      <c r="A94" s="150"/>
      <c r="B94" s="172"/>
      <c r="C94" s="172"/>
      <c r="D94" s="175"/>
      <c r="E94" s="180"/>
      <c r="F94" s="181"/>
      <c r="G94" s="182"/>
      <c r="H94" s="187"/>
      <c r="I94" s="187"/>
      <c r="J94" s="187"/>
      <c r="K94" s="187"/>
      <c r="L94" s="152">
        <v>84.879499999999993</v>
      </c>
      <c r="M94" s="63">
        <v>222</v>
      </c>
      <c r="N94" s="399"/>
      <c r="O94" s="400"/>
      <c r="P94" s="166"/>
      <c r="Q94" s="166"/>
      <c r="R94" s="166"/>
      <c r="S94" s="166"/>
      <c r="T94" s="166"/>
      <c r="U94" s="166"/>
      <c r="V94" s="170"/>
      <c r="X94" s="64"/>
      <c r="Y94" s="65"/>
    </row>
    <row r="95" spans="1:25" s="13" customFormat="1" ht="21.75" customHeight="1">
      <c r="A95" s="150"/>
      <c r="B95" s="172"/>
      <c r="C95" s="172"/>
      <c r="D95" s="175"/>
      <c r="E95" s="180"/>
      <c r="F95" s="181"/>
      <c r="G95" s="182"/>
      <c r="H95" s="187"/>
      <c r="I95" s="187"/>
      <c r="J95" s="187"/>
      <c r="K95" s="187"/>
      <c r="L95" s="152">
        <v>84.754400000000004</v>
      </c>
      <c r="M95" s="63">
        <v>149</v>
      </c>
      <c r="N95" s="399"/>
      <c r="O95" s="400"/>
      <c r="P95" s="166"/>
      <c r="Q95" s="166"/>
      <c r="R95" s="166"/>
      <c r="S95" s="166"/>
      <c r="T95" s="166"/>
      <c r="U95" s="166"/>
      <c r="V95" s="170"/>
      <c r="X95" s="64"/>
      <c r="Y95" s="65"/>
    </row>
    <row r="96" spans="1:25" s="13" customFormat="1" ht="21.75" customHeight="1">
      <c r="A96" s="150"/>
      <c r="B96" s="172"/>
      <c r="C96" s="172"/>
      <c r="D96" s="175"/>
      <c r="E96" s="180"/>
      <c r="F96" s="181"/>
      <c r="G96" s="182"/>
      <c r="H96" s="187"/>
      <c r="I96" s="187"/>
      <c r="J96" s="187"/>
      <c r="K96" s="187"/>
      <c r="L96" s="152">
        <v>84.806200000000004</v>
      </c>
      <c r="M96" s="63">
        <v>22</v>
      </c>
      <c r="N96" s="399"/>
      <c r="O96" s="400"/>
      <c r="P96" s="166"/>
      <c r="Q96" s="166"/>
      <c r="R96" s="166"/>
      <c r="S96" s="166"/>
      <c r="T96" s="166"/>
      <c r="U96" s="166"/>
      <c r="V96" s="170"/>
      <c r="X96" s="64"/>
      <c r="Y96" s="65"/>
    </row>
    <row r="97" spans="1:25" s="13" customFormat="1" ht="21.75" customHeight="1">
      <c r="A97" s="150"/>
      <c r="B97" s="172"/>
      <c r="C97" s="172"/>
      <c r="D97" s="175"/>
      <c r="E97" s="180"/>
      <c r="F97" s="181"/>
      <c r="G97" s="182"/>
      <c r="H97" s="187"/>
      <c r="I97" s="187"/>
      <c r="J97" s="187"/>
      <c r="K97" s="187"/>
      <c r="L97" s="152">
        <v>84.746200000000002</v>
      </c>
      <c r="M97" s="63">
        <v>49</v>
      </c>
      <c r="N97" s="399"/>
      <c r="O97" s="400"/>
      <c r="P97" s="166"/>
      <c r="Q97" s="166"/>
      <c r="R97" s="166"/>
      <c r="S97" s="166"/>
      <c r="T97" s="166"/>
      <c r="U97" s="166"/>
      <c r="V97" s="170"/>
      <c r="X97" s="64"/>
      <c r="Y97" s="65"/>
    </row>
    <row r="98" spans="1:25" s="13" customFormat="1" ht="21.75" customHeight="1">
      <c r="A98" s="150"/>
      <c r="B98" s="172"/>
      <c r="C98" s="172"/>
      <c r="D98" s="175"/>
      <c r="E98" s="180"/>
      <c r="F98" s="181"/>
      <c r="G98" s="182"/>
      <c r="H98" s="187"/>
      <c r="I98" s="187"/>
      <c r="J98" s="187"/>
      <c r="K98" s="187"/>
      <c r="L98" s="152">
        <v>101.74420000000001</v>
      </c>
      <c r="M98" s="63">
        <v>146</v>
      </c>
      <c r="N98" s="399"/>
      <c r="O98" s="400"/>
      <c r="P98" s="166"/>
      <c r="Q98" s="166"/>
      <c r="R98" s="166"/>
      <c r="S98" s="166"/>
      <c r="T98" s="166"/>
      <c r="U98" s="166"/>
      <c r="V98" s="170"/>
      <c r="X98" s="64"/>
      <c r="Y98" s="65"/>
    </row>
    <row r="99" spans="1:25" s="13" customFormat="1" ht="21.75" customHeight="1">
      <c r="A99" s="150"/>
      <c r="B99" s="172"/>
      <c r="C99" s="172"/>
      <c r="D99" s="175"/>
      <c r="E99" s="180"/>
      <c r="F99" s="181"/>
      <c r="G99" s="182"/>
      <c r="H99" s="187"/>
      <c r="I99" s="187"/>
      <c r="J99" s="187"/>
      <c r="K99" s="187"/>
      <c r="L99" s="152">
        <v>101.4761</v>
      </c>
      <c r="M99" s="63">
        <v>148</v>
      </c>
      <c r="N99" s="401"/>
      <c r="O99" s="402"/>
      <c r="P99" s="166"/>
      <c r="Q99" s="166"/>
      <c r="R99" s="166"/>
      <c r="S99" s="166"/>
      <c r="T99" s="166"/>
      <c r="U99" s="166"/>
      <c r="V99" s="170"/>
      <c r="X99" s="64"/>
      <c r="Y99" s="65"/>
    </row>
    <row r="100" spans="1:25" s="13" customFormat="1" ht="21.75" customHeight="1">
      <c r="A100" s="150"/>
      <c r="B100" s="172"/>
      <c r="C100" s="173"/>
      <c r="D100" s="176"/>
      <c r="E100" s="183"/>
      <c r="F100" s="184"/>
      <c r="G100" s="185"/>
      <c r="H100" s="189" t="s">
        <v>19</v>
      </c>
      <c r="I100" s="190"/>
      <c r="J100" s="190"/>
      <c r="K100" s="190"/>
      <c r="L100" s="191"/>
      <c r="M100" s="66">
        <f>SUM(M91:M99)</f>
        <v>1590</v>
      </c>
      <c r="N100" s="66">
        <f t="shared" ref="N100:O100" si="2">SUM(N91:N99)</f>
        <v>0</v>
      </c>
      <c r="O100" s="66">
        <f t="shared" si="2"/>
        <v>0</v>
      </c>
      <c r="P100" s="167"/>
      <c r="Q100" s="167"/>
      <c r="R100" s="167"/>
      <c r="S100" s="167"/>
      <c r="T100" s="167"/>
      <c r="U100" s="167"/>
      <c r="V100" s="170"/>
      <c r="X100" s="64"/>
      <c r="Y100" s="65"/>
    </row>
    <row r="101" spans="1:25" s="13" customFormat="1" ht="21.75" customHeight="1">
      <c r="A101" s="150"/>
      <c r="B101" s="172"/>
      <c r="C101" s="171" t="s">
        <v>36</v>
      </c>
      <c r="D101" s="174" t="s">
        <v>387</v>
      </c>
      <c r="E101" s="177" t="s">
        <v>394</v>
      </c>
      <c r="F101" s="178"/>
      <c r="G101" s="179"/>
      <c r="H101" s="186" t="s">
        <v>389</v>
      </c>
      <c r="I101" s="186" t="s">
        <v>390</v>
      </c>
      <c r="J101" s="186" t="s">
        <v>24</v>
      </c>
      <c r="K101" s="186" t="s">
        <v>25</v>
      </c>
      <c r="L101" s="152">
        <v>59.838200000000001</v>
      </c>
      <c r="M101" s="63">
        <v>195</v>
      </c>
      <c r="N101" s="397" t="s">
        <v>401</v>
      </c>
      <c r="O101" s="398"/>
      <c r="P101" s="165" t="s">
        <v>391</v>
      </c>
      <c r="Q101" s="165" t="s">
        <v>392</v>
      </c>
      <c r="R101" s="168" t="s">
        <v>393</v>
      </c>
      <c r="S101" s="165" t="s">
        <v>72</v>
      </c>
      <c r="T101" s="165" t="s">
        <v>43</v>
      </c>
      <c r="U101" s="165" t="s">
        <v>24</v>
      </c>
      <c r="V101" s="170" t="s">
        <v>339</v>
      </c>
      <c r="X101" s="64"/>
      <c r="Y101" s="65"/>
    </row>
    <row r="102" spans="1:25" s="13" customFormat="1" ht="21.75" customHeight="1">
      <c r="A102" s="150"/>
      <c r="B102" s="172"/>
      <c r="C102" s="172"/>
      <c r="D102" s="175"/>
      <c r="E102" s="180"/>
      <c r="F102" s="181"/>
      <c r="G102" s="182"/>
      <c r="H102" s="187"/>
      <c r="I102" s="187"/>
      <c r="J102" s="187"/>
      <c r="K102" s="187"/>
      <c r="L102" s="152">
        <v>59.974899999999998</v>
      </c>
      <c r="M102" s="63">
        <v>169</v>
      </c>
      <c r="N102" s="399"/>
      <c r="O102" s="400"/>
      <c r="P102" s="166"/>
      <c r="Q102" s="166"/>
      <c r="R102" s="166"/>
      <c r="S102" s="166"/>
      <c r="T102" s="166"/>
      <c r="U102" s="166"/>
      <c r="V102" s="170"/>
      <c r="X102" s="64"/>
      <c r="Y102" s="65"/>
    </row>
    <row r="103" spans="1:25" s="13" customFormat="1" ht="21.75" customHeight="1">
      <c r="A103" s="150"/>
      <c r="B103" s="172"/>
      <c r="C103" s="172"/>
      <c r="D103" s="175"/>
      <c r="E103" s="180"/>
      <c r="F103" s="181"/>
      <c r="G103" s="182"/>
      <c r="H103" s="187"/>
      <c r="I103" s="187"/>
      <c r="J103" s="187"/>
      <c r="K103" s="187"/>
      <c r="L103" s="152">
        <v>84.844200000000001</v>
      </c>
      <c r="M103" s="63">
        <v>539</v>
      </c>
      <c r="N103" s="399"/>
      <c r="O103" s="400"/>
      <c r="P103" s="166"/>
      <c r="Q103" s="166"/>
      <c r="R103" s="166"/>
      <c r="S103" s="166"/>
      <c r="T103" s="166"/>
      <c r="U103" s="166"/>
      <c r="V103" s="170"/>
      <c r="X103" s="64"/>
      <c r="Y103" s="65"/>
    </row>
    <row r="104" spans="1:25" s="13" customFormat="1" ht="21.75" customHeight="1">
      <c r="A104" s="150"/>
      <c r="B104" s="172"/>
      <c r="C104" s="172"/>
      <c r="D104" s="175"/>
      <c r="E104" s="180"/>
      <c r="F104" s="181"/>
      <c r="G104" s="182"/>
      <c r="H104" s="187"/>
      <c r="I104" s="187"/>
      <c r="J104" s="187"/>
      <c r="K104" s="187"/>
      <c r="L104" s="152">
        <v>84.879499999999993</v>
      </c>
      <c r="M104" s="63">
        <v>112</v>
      </c>
      <c r="N104" s="399"/>
      <c r="O104" s="400"/>
      <c r="P104" s="166"/>
      <c r="Q104" s="166"/>
      <c r="R104" s="166"/>
      <c r="S104" s="166"/>
      <c r="T104" s="166"/>
      <c r="U104" s="166"/>
      <c r="V104" s="170"/>
      <c r="X104" s="64"/>
      <c r="Y104" s="65"/>
    </row>
    <row r="105" spans="1:25" s="13" customFormat="1" ht="21.75" customHeight="1">
      <c r="A105" s="150"/>
      <c r="B105" s="172"/>
      <c r="C105" s="172"/>
      <c r="D105" s="175"/>
      <c r="E105" s="180"/>
      <c r="F105" s="181"/>
      <c r="G105" s="182"/>
      <c r="H105" s="187"/>
      <c r="I105" s="187"/>
      <c r="J105" s="187"/>
      <c r="K105" s="187"/>
      <c r="L105" s="152">
        <v>84.754400000000004</v>
      </c>
      <c r="M105" s="63">
        <v>46</v>
      </c>
      <c r="N105" s="399"/>
      <c r="O105" s="400"/>
      <c r="P105" s="166"/>
      <c r="Q105" s="166"/>
      <c r="R105" s="166"/>
      <c r="S105" s="166"/>
      <c r="T105" s="166"/>
      <c r="U105" s="166"/>
      <c r="V105" s="170"/>
      <c r="X105" s="64"/>
      <c r="Y105" s="65"/>
    </row>
    <row r="106" spans="1:25" s="13" customFormat="1" ht="21.75" customHeight="1">
      <c r="A106" s="150"/>
      <c r="B106" s="172"/>
      <c r="C106" s="172"/>
      <c r="D106" s="175"/>
      <c r="E106" s="180"/>
      <c r="F106" s="181"/>
      <c r="G106" s="182"/>
      <c r="H106" s="187"/>
      <c r="I106" s="187"/>
      <c r="J106" s="187"/>
      <c r="K106" s="187"/>
      <c r="L106" s="152">
        <v>84.806200000000004</v>
      </c>
      <c r="M106" s="63">
        <v>14</v>
      </c>
      <c r="N106" s="399"/>
      <c r="O106" s="400"/>
      <c r="P106" s="166"/>
      <c r="Q106" s="166"/>
      <c r="R106" s="166"/>
      <c r="S106" s="166"/>
      <c r="T106" s="166"/>
      <c r="U106" s="166"/>
      <c r="V106" s="170"/>
      <c r="X106" s="64"/>
      <c r="Y106" s="65"/>
    </row>
    <row r="107" spans="1:25" s="13" customFormat="1" ht="21.75" customHeight="1">
      <c r="A107" s="150"/>
      <c r="B107" s="172"/>
      <c r="C107" s="172"/>
      <c r="D107" s="175"/>
      <c r="E107" s="180"/>
      <c r="F107" s="181"/>
      <c r="G107" s="182"/>
      <c r="H107" s="187"/>
      <c r="I107" s="187"/>
      <c r="J107" s="187"/>
      <c r="K107" s="187"/>
      <c r="L107" s="152">
        <v>84.746200000000002</v>
      </c>
      <c r="M107" s="63">
        <v>36</v>
      </c>
      <c r="N107" s="399"/>
      <c r="O107" s="400"/>
      <c r="P107" s="166"/>
      <c r="Q107" s="166"/>
      <c r="R107" s="166"/>
      <c r="S107" s="166"/>
      <c r="T107" s="166"/>
      <c r="U107" s="166"/>
      <c r="V107" s="170"/>
      <c r="X107" s="64"/>
      <c r="Y107" s="65"/>
    </row>
    <row r="108" spans="1:25" s="13" customFormat="1" ht="21.75" customHeight="1">
      <c r="A108" s="150"/>
      <c r="B108" s="172"/>
      <c r="C108" s="172"/>
      <c r="D108" s="175"/>
      <c r="E108" s="180"/>
      <c r="F108" s="181"/>
      <c r="G108" s="182"/>
      <c r="H108" s="187"/>
      <c r="I108" s="187"/>
      <c r="J108" s="187"/>
      <c r="K108" s="187"/>
      <c r="L108" s="152">
        <v>101.74420000000001</v>
      </c>
      <c r="M108" s="63">
        <v>183</v>
      </c>
      <c r="N108" s="399"/>
      <c r="O108" s="400"/>
      <c r="P108" s="166"/>
      <c r="Q108" s="166"/>
      <c r="R108" s="166"/>
      <c r="S108" s="166"/>
      <c r="T108" s="166"/>
      <c r="U108" s="166"/>
      <c r="V108" s="170"/>
      <c r="X108" s="64"/>
      <c r="Y108" s="65"/>
    </row>
    <row r="109" spans="1:25" s="13" customFormat="1" ht="21.75" customHeight="1">
      <c r="A109" s="150"/>
      <c r="B109" s="172"/>
      <c r="C109" s="172"/>
      <c r="D109" s="175"/>
      <c r="E109" s="180"/>
      <c r="F109" s="181"/>
      <c r="G109" s="182"/>
      <c r="H109" s="187"/>
      <c r="I109" s="187"/>
      <c r="J109" s="187"/>
      <c r="K109" s="187"/>
      <c r="L109" s="152">
        <v>101.4761</v>
      </c>
      <c r="M109" s="63">
        <v>110</v>
      </c>
      <c r="N109" s="401"/>
      <c r="O109" s="402"/>
      <c r="P109" s="166"/>
      <c r="Q109" s="166"/>
      <c r="R109" s="166"/>
      <c r="S109" s="166"/>
      <c r="T109" s="166"/>
      <c r="U109" s="166"/>
      <c r="V109" s="170"/>
      <c r="X109" s="64"/>
      <c r="Y109" s="65"/>
    </row>
    <row r="110" spans="1:25" s="13" customFormat="1" ht="21.75" customHeight="1">
      <c r="A110" s="150"/>
      <c r="B110" s="172"/>
      <c r="C110" s="173"/>
      <c r="D110" s="176"/>
      <c r="E110" s="183"/>
      <c r="F110" s="184"/>
      <c r="G110" s="185"/>
      <c r="H110" s="189" t="s">
        <v>19</v>
      </c>
      <c r="I110" s="190"/>
      <c r="J110" s="190"/>
      <c r="K110" s="190"/>
      <c r="L110" s="191"/>
      <c r="M110" s="66">
        <f>SUM(M101:M109)</f>
        <v>1404</v>
      </c>
      <c r="N110" s="66">
        <f t="shared" ref="N110:O110" si="3">SUM(N101:N109)</f>
        <v>0</v>
      </c>
      <c r="O110" s="66">
        <f t="shared" si="3"/>
        <v>0</v>
      </c>
      <c r="P110" s="167"/>
      <c r="Q110" s="167"/>
      <c r="R110" s="167"/>
      <c r="S110" s="167"/>
      <c r="T110" s="167"/>
      <c r="U110" s="167"/>
      <c r="V110" s="170"/>
      <c r="X110" s="64"/>
      <c r="Y110" s="65"/>
    </row>
    <row r="111" spans="1:25" s="13" customFormat="1" ht="21.75" customHeight="1">
      <c r="A111" s="150"/>
      <c r="B111" s="172"/>
      <c r="C111" s="171" t="s">
        <v>36</v>
      </c>
      <c r="D111" s="174" t="s">
        <v>395</v>
      </c>
      <c r="E111" s="177" t="s">
        <v>396</v>
      </c>
      <c r="F111" s="178"/>
      <c r="G111" s="179"/>
      <c r="H111" s="186" t="s">
        <v>397</v>
      </c>
      <c r="I111" s="186" t="s">
        <v>398</v>
      </c>
      <c r="J111" s="186" t="s">
        <v>24</v>
      </c>
      <c r="K111" s="186" t="s">
        <v>25</v>
      </c>
      <c r="L111" s="152">
        <v>84.999300000000005</v>
      </c>
      <c r="M111" s="63">
        <v>375</v>
      </c>
      <c r="N111" s="63"/>
      <c r="O111" s="63">
        <f>M111-236</f>
        <v>139</v>
      </c>
      <c r="P111" s="165" t="s">
        <v>399</v>
      </c>
      <c r="Q111" s="165" t="s">
        <v>400</v>
      </c>
      <c r="R111" s="168">
        <v>2025.12</v>
      </c>
      <c r="S111" s="165" t="s">
        <v>72</v>
      </c>
      <c r="T111" s="165" t="s">
        <v>43</v>
      </c>
      <c r="U111" s="165" t="s">
        <v>24</v>
      </c>
      <c r="V111" s="151"/>
      <c r="X111" s="64"/>
      <c r="Y111" s="65"/>
    </row>
    <row r="112" spans="1:25" s="13" customFormat="1" ht="21.75" customHeight="1">
      <c r="A112" s="150"/>
      <c r="B112" s="172"/>
      <c r="C112" s="172"/>
      <c r="D112" s="175"/>
      <c r="E112" s="180"/>
      <c r="F112" s="181"/>
      <c r="G112" s="182"/>
      <c r="H112" s="187"/>
      <c r="I112" s="187"/>
      <c r="J112" s="187"/>
      <c r="K112" s="187"/>
      <c r="L112" s="152">
        <v>84.991900000000001</v>
      </c>
      <c r="M112" s="63">
        <v>114</v>
      </c>
      <c r="N112" s="63"/>
      <c r="O112" s="63">
        <f>M112-97</f>
        <v>17</v>
      </c>
      <c r="P112" s="166"/>
      <c r="Q112" s="166"/>
      <c r="R112" s="166"/>
      <c r="S112" s="166"/>
      <c r="T112" s="166"/>
      <c r="U112" s="166"/>
      <c r="V112" s="151"/>
      <c r="X112" s="64"/>
      <c r="Y112" s="65"/>
    </row>
    <row r="113" spans="1:25" s="13" customFormat="1" ht="21.75" customHeight="1">
      <c r="A113" s="150"/>
      <c r="B113" s="172"/>
      <c r="C113" s="172"/>
      <c r="D113" s="175"/>
      <c r="E113" s="180"/>
      <c r="F113" s="181"/>
      <c r="G113" s="182"/>
      <c r="H113" s="187"/>
      <c r="I113" s="187"/>
      <c r="J113" s="187"/>
      <c r="K113" s="187"/>
      <c r="L113" s="152">
        <v>84.994200000000006</v>
      </c>
      <c r="M113" s="63">
        <v>54</v>
      </c>
      <c r="N113" s="63"/>
      <c r="O113" s="63">
        <f>M113-35</f>
        <v>19</v>
      </c>
      <c r="P113" s="166"/>
      <c r="Q113" s="166"/>
      <c r="R113" s="166"/>
      <c r="S113" s="166"/>
      <c r="T113" s="166"/>
      <c r="U113" s="166"/>
      <c r="V113" s="151"/>
      <c r="X113" s="64"/>
      <c r="Y113" s="65"/>
    </row>
    <row r="114" spans="1:25" s="13" customFormat="1" ht="21.75" customHeight="1">
      <c r="A114" s="150"/>
      <c r="B114" s="172"/>
      <c r="C114" s="172"/>
      <c r="D114" s="175"/>
      <c r="E114" s="180"/>
      <c r="F114" s="181"/>
      <c r="G114" s="182"/>
      <c r="H114" s="188"/>
      <c r="I114" s="188"/>
      <c r="J114" s="188"/>
      <c r="K114" s="188"/>
      <c r="L114" s="152">
        <v>84.999300000000005</v>
      </c>
      <c r="M114" s="63">
        <v>4</v>
      </c>
      <c r="N114" s="63"/>
      <c r="O114" s="63">
        <v>0</v>
      </c>
      <c r="P114" s="166"/>
      <c r="Q114" s="166"/>
      <c r="R114" s="166"/>
      <c r="S114" s="166"/>
      <c r="T114" s="166"/>
      <c r="U114" s="166"/>
      <c r="V114" s="151"/>
      <c r="X114" s="64"/>
      <c r="Y114" s="65"/>
    </row>
    <row r="115" spans="1:25" s="13" customFormat="1" ht="21.75" customHeight="1">
      <c r="A115" s="150"/>
      <c r="B115" s="173"/>
      <c r="C115" s="173"/>
      <c r="D115" s="176"/>
      <c r="E115" s="183"/>
      <c r="F115" s="184"/>
      <c r="G115" s="185"/>
      <c r="H115" s="169" t="s">
        <v>19</v>
      </c>
      <c r="I115" s="169"/>
      <c r="J115" s="169"/>
      <c r="K115" s="169"/>
      <c r="L115" s="169"/>
      <c r="M115" s="153">
        <f>SUM(M111:M114)</f>
        <v>547</v>
      </c>
      <c r="N115" s="15"/>
      <c r="O115" s="15">
        <f>SUM(O111:O114)</f>
        <v>175</v>
      </c>
      <c r="P115" s="167"/>
      <c r="Q115" s="167"/>
      <c r="R115" s="167"/>
      <c r="S115" s="167"/>
      <c r="T115" s="167"/>
      <c r="U115" s="167"/>
      <c r="V115" s="151"/>
      <c r="X115" s="64"/>
      <c r="Y115" s="65"/>
    </row>
    <row r="116" spans="1:25" s="13" customFormat="1" ht="24.95" customHeight="1">
      <c r="A116" s="84"/>
      <c r="B116" s="206" t="s">
        <v>26</v>
      </c>
      <c r="C116" s="207"/>
      <c r="D116" s="207"/>
      <c r="E116" s="207"/>
      <c r="F116" s="207"/>
      <c r="G116" s="207"/>
      <c r="H116" s="207"/>
      <c r="I116" s="207"/>
      <c r="J116" s="207"/>
      <c r="K116" s="207"/>
      <c r="L116" s="208"/>
      <c r="M116" s="7">
        <f>SUM(M41,M45,M52,M57,M63,M69,M80,M82,M90,M100,M110,M115)</f>
        <v>7803</v>
      </c>
      <c r="N116" s="7">
        <f t="shared" ref="N116:O116" si="4">SUM(N41,N45,N52,N57,N63,N69,N80,N82,N90,N100,N110,N115)</f>
        <v>434</v>
      </c>
      <c r="O116" s="7">
        <f t="shared" si="4"/>
        <v>589</v>
      </c>
      <c r="P116" s="8"/>
      <c r="Q116" s="8"/>
      <c r="R116" s="69"/>
      <c r="S116" s="69"/>
      <c r="T116" s="69"/>
      <c r="U116" s="69"/>
    </row>
    <row r="117" spans="1:25" ht="21" customHeight="1">
      <c r="A117" s="29"/>
      <c r="B117" s="292" t="s">
        <v>381</v>
      </c>
      <c r="C117" s="172" t="s">
        <v>382</v>
      </c>
      <c r="D117" s="339" t="s">
        <v>341</v>
      </c>
      <c r="E117" s="354" t="s">
        <v>50</v>
      </c>
      <c r="F117" s="355"/>
      <c r="G117" s="356"/>
      <c r="H117" s="337" t="s">
        <v>51</v>
      </c>
      <c r="I117" s="337" t="s">
        <v>52</v>
      </c>
      <c r="J117" s="339" t="s">
        <v>37</v>
      </c>
      <c r="K117" s="339" t="s">
        <v>38</v>
      </c>
      <c r="L117" s="123">
        <v>39</v>
      </c>
      <c r="M117" s="124">
        <v>134</v>
      </c>
      <c r="N117" s="124">
        <v>55</v>
      </c>
      <c r="O117" s="124">
        <v>55</v>
      </c>
      <c r="P117" s="194" t="s">
        <v>342</v>
      </c>
      <c r="Q117" s="194" t="s">
        <v>343</v>
      </c>
      <c r="R117" s="194" t="s">
        <v>344</v>
      </c>
      <c r="S117" s="293" t="s">
        <v>57</v>
      </c>
      <c r="T117" s="165"/>
      <c r="U117" s="293" t="s">
        <v>24</v>
      </c>
      <c r="V117" s="125"/>
    </row>
    <row r="118" spans="1:25" ht="21" customHeight="1">
      <c r="A118" s="29"/>
      <c r="B118" s="335"/>
      <c r="C118" s="172"/>
      <c r="D118" s="353"/>
      <c r="E118" s="357"/>
      <c r="F118" s="358"/>
      <c r="G118" s="359"/>
      <c r="H118" s="338"/>
      <c r="I118" s="338"/>
      <c r="J118" s="340"/>
      <c r="K118" s="340"/>
      <c r="L118" s="123">
        <v>49</v>
      </c>
      <c r="M118" s="124">
        <v>84</v>
      </c>
      <c r="N118" s="124">
        <v>7</v>
      </c>
      <c r="O118" s="124">
        <v>7</v>
      </c>
      <c r="P118" s="194"/>
      <c r="Q118" s="194"/>
      <c r="R118" s="194"/>
      <c r="S118" s="294"/>
      <c r="T118" s="166"/>
      <c r="U118" s="294"/>
      <c r="V118" s="125"/>
    </row>
    <row r="119" spans="1:25" ht="21" customHeight="1">
      <c r="A119" s="29"/>
      <c r="B119" s="335"/>
      <c r="C119" s="172"/>
      <c r="D119" s="338"/>
      <c r="E119" s="360"/>
      <c r="F119" s="361"/>
      <c r="G119" s="362"/>
      <c r="H119" s="383" t="s">
        <v>345</v>
      </c>
      <c r="I119" s="384"/>
      <c r="J119" s="384"/>
      <c r="K119" s="384"/>
      <c r="L119" s="384"/>
      <c r="M119" s="126">
        <v>218</v>
      </c>
      <c r="N119" s="143">
        <f>SUM(N117:N118)</f>
        <v>62</v>
      </c>
      <c r="O119" s="143">
        <f>SUM(O117:O118)</f>
        <v>62</v>
      </c>
      <c r="P119" s="194"/>
      <c r="Q119" s="194"/>
      <c r="R119" s="194"/>
      <c r="S119" s="295"/>
      <c r="T119" s="167"/>
      <c r="U119" s="295"/>
      <c r="V119" s="125"/>
    </row>
    <row r="120" spans="1:25" ht="21" customHeight="1">
      <c r="A120" s="29"/>
      <c r="B120" s="335"/>
      <c r="C120" s="172"/>
      <c r="D120" s="218" t="s">
        <v>49</v>
      </c>
      <c r="E120" s="217" t="s">
        <v>346</v>
      </c>
      <c r="F120" s="218"/>
      <c r="G120" s="218"/>
      <c r="H120" s="217" t="s">
        <v>53</v>
      </c>
      <c r="I120" s="217" t="s">
        <v>54</v>
      </c>
      <c r="J120" s="377" t="s">
        <v>37</v>
      </c>
      <c r="K120" s="377" t="s">
        <v>38</v>
      </c>
      <c r="L120" s="127">
        <v>49</v>
      </c>
      <c r="M120" s="128">
        <v>171</v>
      </c>
      <c r="N120" s="128">
        <v>11</v>
      </c>
      <c r="O120" s="128">
        <v>11</v>
      </c>
      <c r="P120" s="194" t="s">
        <v>347</v>
      </c>
      <c r="Q120" s="194" t="s">
        <v>348</v>
      </c>
      <c r="R120" s="194" t="s">
        <v>349</v>
      </c>
      <c r="S120" s="293" t="s">
        <v>57</v>
      </c>
      <c r="T120" s="165"/>
      <c r="U120" s="293" t="s">
        <v>24</v>
      </c>
      <c r="V120" s="125"/>
    </row>
    <row r="121" spans="1:25" ht="21" customHeight="1">
      <c r="A121" s="29"/>
      <c r="B121" s="335"/>
      <c r="C121" s="172"/>
      <c r="D121" s="218"/>
      <c r="E121" s="218"/>
      <c r="F121" s="218"/>
      <c r="G121" s="218"/>
      <c r="H121" s="218"/>
      <c r="I121" s="377"/>
      <c r="J121" s="377"/>
      <c r="K121" s="377"/>
      <c r="L121" s="127">
        <v>59</v>
      </c>
      <c r="M121" s="128">
        <v>368</v>
      </c>
      <c r="N121" s="128">
        <v>4</v>
      </c>
      <c r="O121" s="128">
        <v>4</v>
      </c>
      <c r="P121" s="194"/>
      <c r="Q121" s="194"/>
      <c r="R121" s="194"/>
      <c r="S121" s="378"/>
      <c r="T121" s="166"/>
      <c r="U121" s="294"/>
      <c r="V121" s="125"/>
    </row>
    <row r="122" spans="1:25" ht="21" customHeight="1">
      <c r="A122" s="29"/>
      <c r="B122" s="335"/>
      <c r="C122" s="172"/>
      <c r="D122" s="218"/>
      <c r="E122" s="218"/>
      <c r="F122" s="218"/>
      <c r="G122" s="218"/>
      <c r="H122" s="218"/>
      <c r="I122" s="377"/>
      <c r="J122" s="377"/>
      <c r="K122" s="377"/>
      <c r="L122" s="127">
        <v>74</v>
      </c>
      <c r="M122" s="128">
        <v>120</v>
      </c>
      <c r="N122" s="128">
        <v>0</v>
      </c>
      <c r="O122" s="128">
        <v>0</v>
      </c>
      <c r="P122" s="194"/>
      <c r="Q122" s="194"/>
      <c r="R122" s="194"/>
      <c r="S122" s="378"/>
      <c r="T122" s="166"/>
      <c r="U122" s="294"/>
      <c r="V122" s="125"/>
    </row>
    <row r="123" spans="1:25" ht="21" customHeight="1">
      <c r="A123" s="29"/>
      <c r="B123" s="335"/>
      <c r="C123" s="172"/>
      <c r="D123" s="218"/>
      <c r="E123" s="218"/>
      <c r="F123" s="218"/>
      <c r="G123" s="218"/>
      <c r="H123" s="385" t="s">
        <v>345</v>
      </c>
      <c r="I123" s="386"/>
      <c r="J123" s="386"/>
      <c r="K123" s="386"/>
      <c r="L123" s="386"/>
      <c r="M123" s="129">
        <v>659</v>
      </c>
      <c r="N123" s="144">
        <f>SUM(N120:N122)</f>
        <v>15</v>
      </c>
      <c r="O123" s="144">
        <f>SUM(O120:O122)</f>
        <v>15</v>
      </c>
      <c r="P123" s="194"/>
      <c r="Q123" s="194"/>
      <c r="R123" s="194"/>
      <c r="S123" s="379"/>
      <c r="T123" s="167"/>
      <c r="U123" s="295"/>
      <c r="V123" s="125"/>
    </row>
    <row r="124" spans="1:25" ht="21" customHeight="1">
      <c r="A124" s="29"/>
      <c r="B124" s="335"/>
      <c r="C124" s="172"/>
      <c r="D124" s="341" t="s">
        <v>350</v>
      </c>
      <c r="E124" s="343" t="s">
        <v>351</v>
      </c>
      <c r="F124" s="341"/>
      <c r="G124" s="341"/>
      <c r="H124" s="341" t="s">
        <v>55</v>
      </c>
      <c r="I124" s="343" t="s">
        <v>56</v>
      </c>
      <c r="J124" s="345" t="s">
        <v>37</v>
      </c>
      <c r="K124" s="345" t="s">
        <v>38</v>
      </c>
      <c r="L124" s="130">
        <v>71</v>
      </c>
      <c r="M124" s="131">
        <v>6</v>
      </c>
      <c r="N124" s="131">
        <v>4</v>
      </c>
      <c r="O124" s="131">
        <v>4</v>
      </c>
      <c r="P124" s="194" t="s">
        <v>352</v>
      </c>
      <c r="Q124" s="194" t="s">
        <v>353</v>
      </c>
      <c r="R124" s="194" t="s">
        <v>354</v>
      </c>
      <c r="S124" s="299" t="s">
        <v>57</v>
      </c>
      <c r="T124" s="165"/>
      <c r="U124" s="299" t="s">
        <v>24</v>
      </c>
      <c r="V124" s="125"/>
    </row>
    <row r="125" spans="1:25" ht="21" customHeight="1">
      <c r="A125" s="29"/>
      <c r="B125" s="335"/>
      <c r="C125" s="172"/>
      <c r="D125" s="342"/>
      <c r="E125" s="342"/>
      <c r="F125" s="342"/>
      <c r="G125" s="342"/>
      <c r="H125" s="342"/>
      <c r="I125" s="344"/>
      <c r="J125" s="344"/>
      <c r="K125" s="344"/>
      <c r="L125" s="132">
        <v>75</v>
      </c>
      <c r="M125" s="133">
        <v>24</v>
      </c>
      <c r="N125" s="133">
        <v>2</v>
      </c>
      <c r="O125" s="133">
        <v>2</v>
      </c>
      <c r="P125" s="194"/>
      <c r="Q125" s="194"/>
      <c r="R125" s="194"/>
      <c r="S125" s="299"/>
      <c r="T125" s="166"/>
      <c r="U125" s="299"/>
      <c r="V125" s="125"/>
    </row>
    <row r="126" spans="1:25" ht="21" customHeight="1">
      <c r="A126" s="29"/>
      <c r="B126" s="335"/>
      <c r="C126" s="172"/>
      <c r="D126" s="342"/>
      <c r="E126" s="342"/>
      <c r="F126" s="342"/>
      <c r="G126" s="342"/>
      <c r="H126" s="342"/>
      <c r="I126" s="344"/>
      <c r="J126" s="344"/>
      <c r="K126" s="344"/>
      <c r="L126" s="132">
        <v>84</v>
      </c>
      <c r="M126" s="133">
        <v>24</v>
      </c>
      <c r="N126" s="133">
        <v>6</v>
      </c>
      <c r="O126" s="133">
        <v>6</v>
      </c>
      <c r="P126" s="194"/>
      <c r="Q126" s="194"/>
      <c r="R126" s="194"/>
      <c r="S126" s="299"/>
      <c r="T126" s="166"/>
      <c r="U126" s="299"/>
      <c r="V126" s="125"/>
    </row>
    <row r="127" spans="1:25" ht="21" customHeight="1">
      <c r="A127" s="29"/>
      <c r="B127" s="335"/>
      <c r="C127" s="172"/>
      <c r="D127" s="342"/>
      <c r="E127" s="342"/>
      <c r="F127" s="342"/>
      <c r="G127" s="342"/>
      <c r="H127" s="380" t="s">
        <v>345</v>
      </c>
      <c r="I127" s="381"/>
      <c r="J127" s="381"/>
      <c r="K127" s="381"/>
      <c r="L127" s="381"/>
      <c r="M127" s="134">
        <v>54</v>
      </c>
      <c r="N127" s="145">
        <f>SUM(N124:N126)</f>
        <v>12</v>
      </c>
      <c r="O127" s="145">
        <f>SUM(O124:O126)</f>
        <v>12</v>
      </c>
      <c r="P127" s="214"/>
      <c r="Q127" s="214"/>
      <c r="R127" s="214"/>
      <c r="S127" s="387"/>
      <c r="T127" s="167"/>
      <c r="U127" s="387"/>
      <c r="V127" s="125"/>
    </row>
    <row r="128" spans="1:25" ht="21" customHeight="1">
      <c r="A128" s="29"/>
      <c r="B128" s="335"/>
      <c r="C128" s="172"/>
      <c r="D128" s="363" t="s">
        <v>48</v>
      </c>
      <c r="E128" s="365" t="s">
        <v>340</v>
      </c>
      <c r="F128" s="366"/>
      <c r="G128" s="367"/>
      <c r="H128" s="348" t="s">
        <v>355</v>
      </c>
      <c r="I128" s="346" t="s">
        <v>356</v>
      </c>
      <c r="J128" s="348" t="s">
        <v>24</v>
      </c>
      <c r="K128" s="348" t="s">
        <v>25</v>
      </c>
      <c r="L128" s="135">
        <v>59</v>
      </c>
      <c r="M128" s="136">
        <v>281</v>
      </c>
      <c r="N128" s="146">
        <v>170</v>
      </c>
      <c r="O128" s="146">
        <v>130</v>
      </c>
      <c r="P128" s="350" t="s">
        <v>357</v>
      </c>
      <c r="Q128" s="350" t="s">
        <v>358</v>
      </c>
      <c r="R128" s="350" t="s">
        <v>359</v>
      </c>
      <c r="S128" s="374" t="s">
        <v>72</v>
      </c>
      <c r="T128" s="165"/>
      <c r="U128" s="374" t="s">
        <v>24</v>
      </c>
      <c r="V128" s="125"/>
    </row>
    <row r="129" spans="1:22" ht="21" customHeight="1">
      <c r="A129" s="29"/>
      <c r="B129" s="335"/>
      <c r="C129" s="172"/>
      <c r="D129" s="364"/>
      <c r="E129" s="368"/>
      <c r="F129" s="369"/>
      <c r="G129" s="370"/>
      <c r="H129" s="349"/>
      <c r="I129" s="349"/>
      <c r="J129" s="349"/>
      <c r="K129" s="349"/>
      <c r="L129" s="135">
        <v>63</v>
      </c>
      <c r="M129" s="136">
        <v>133</v>
      </c>
      <c r="N129" s="146">
        <v>45</v>
      </c>
      <c r="O129" s="146">
        <v>28</v>
      </c>
      <c r="P129" s="351"/>
      <c r="Q129" s="351"/>
      <c r="R129" s="351"/>
      <c r="S129" s="375"/>
      <c r="T129" s="166"/>
      <c r="U129" s="375"/>
      <c r="V129" s="125"/>
    </row>
    <row r="130" spans="1:22" ht="21" customHeight="1">
      <c r="A130" s="29"/>
      <c r="B130" s="335"/>
      <c r="C130" s="172"/>
      <c r="D130" s="364"/>
      <c r="E130" s="368"/>
      <c r="F130" s="369"/>
      <c r="G130" s="370"/>
      <c r="H130" s="347"/>
      <c r="I130" s="347"/>
      <c r="J130" s="347"/>
      <c r="K130" s="347"/>
      <c r="L130" s="135">
        <v>84</v>
      </c>
      <c r="M130" s="136">
        <v>120</v>
      </c>
      <c r="N130" s="146">
        <v>2</v>
      </c>
      <c r="O130" s="146">
        <v>2</v>
      </c>
      <c r="P130" s="351"/>
      <c r="Q130" s="351"/>
      <c r="R130" s="351"/>
      <c r="S130" s="375"/>
      <c r="T130" s="166"/>
      <c r="U130" s="375"/>
      <c r="V130" s="125"/>
    </row>
    <row r="131" spans="1:22" ht="21" customHeight="1">
      <c r="A131" s="29"/>
      <c r="B131" s="335"/>
      <c r="C131" s="172"/>
      <c r="D131" s="341"/>
      <c r="E131" s="371"/>
      <c r="F131" s="372"/>
      <c r="G131" s="373"/>
      <c r="H131" s="380" t="s">
        <v>360</v>
      </c>
      <c r="I131" s="381"/>
      <c r="J131" s="381"/>
      <c r="K131" s="382"/>
      <c r="L131" s="137"/>
      <c r="M131" s="138">
        <f>SUM(M128:M130)</f>
        <v>534</v>
      </c>
      <c r="N131" s="147">
        <f>SUM(N128:N130)</f>
        <v>217</v>
      </c>
      <c r="O131" s="147">
        <f>SUM(O128:O130)</f>
        <v>160</v>
      </c>
      <c r="P131" s="352"/>
      <c r="Q131" s="352"/>
      <c r="R131" s="352"/>
      <c r="S131" s="376"/>
      <c r="T131" s="167"/>
      <c r="U131" s="376"/>
      <c r="V131" s="125"/>
    </row>
    <row r="132" spans="1:22" ht="21" customHeight="1">
      <c r="A132" s="29"/>
      <c r="B132" s="335"/>
      <c r="C132" s="172"/>
      <c r="D132" s="363" t="s">
        <v>293</v>
      </c>
      <c r="E132" s="365" t="s">
        <v>294</v>
      </c>
      <c r="F132" s="366"/>
      <c r="G132" s="367"/>
      <c r="H132" s="346" t="s">
        <v>295</v>
      </c>
      <c r="I132" s="346" t="s">
        <v>296</v>
      </c>
      <c r="J132" s="348" t="s">
        <v>24</v>
      </c>
      <c r="K132" s="348" t="s">
        <v>25</v>
      </c>
      <c r="L132" s="139">
        <v>59</v>
      </c>
      <c r="M132" s="136">
        <v>179</v>
      </c>
      <c r="N132" s="146">
        <v>141</v>
      </c>
      <c r="O132" s="146">
        <v>140</v>
      </c>
      <c r="P132" s="350" t="s">
        <v>361</v>
      </c>
      <c r="Q132" s="350" t="s">
        <v>362</v>
      </c>
      <c r="R132" s="350" t="s">
        <v>363</v>
      </c>
      <c r="S132" s="374" t="s">
        <v>72</v>
      </c>
      <c r="T132" s="165"/>
      <c r="U132" s="374" t="s">
        <v>24</v>
      </c>
      <c r="V132" s="125"/>
    </row>
    <row r="133" spans="1:22" ht="21" customHeight="1">
      <c r="A133" s="29"/>
      <c r="B133" s="335"/>
      <c r="C133" s="172"/>
      <c r="D133" s="364"/>
      <c r="E133" s="368"/>
      <c r="F133" s="369"/>
      <c r="G133" s="370"/>
      <c r="H133" s="347"/>
      <c r="I133" s="347"/>
      <c r="J133" s="347"/>
      <c r="K133" s="347"/>
      <c r="L133" s="139">
        <v>84</v>
      </c>
      <c r="M133" s="136">
        <v>158</v>
      </c>
      <c r="N133" s="146">
        <v>134</v>
      </c>
      <c r="O133" s="146">
        <v>134</v>
      </c>
      <c r="P133" s="351"/>
      <c r="Q133" s="351"/>
      <c r="R133" s="351"/>
      <c r="S133" s="375"/>
      <c r="T133" s="166"/>
      <c r="U133" s="375"/>
      <c r="V133" s="125"/>
    </row>
    <row r="134" spans="1:22" ht="21" customHeight="1">
      <c r="A134" s="29"/>
      <c r="B134" s="335"/>
      <c r="C134" s="172"/>
      <c r="D134" s="341"/>
      <c r="E134" s="371"/>
      <c r="F134" s="372"/>
      <c r="G134" s="373"/>
      <c r="H134" s="380" t="s">
        <v>360</v>
      </c>
      <c r="I134" s="381"/>
      <c r="J134" s="381"/>
      <c r="K134" s="382"/>
      <c r="L134" s="140"/>
      <c r="M134" s="138">
        <v>337</v>
      </c>
      <c r="N134" s="147">
        <f>SUM(N132:N133)</f>
        <v>275</v>
      </c>
      <c r="O134" s="147">
        <f>SUM(O132:O133)</f>
        <v>274</v>
      </c>
      <c r="P134" s="352"/>
      <c r="Q134" s="352"/>
      <c r="R134" s="352"/>
      <c r="S134" s="376"/>
      <c r="T134" s="167"/>
      <c r="U134" s="376"/>
      <c r="V134" s="125"/>
    </row>
    <row r="135" spans="1:22" ht="21" customHeight="1">
      <c r="A135" s="29"/>
      <c r="B135" s="335"/>
      <c r="C135" s="172"/>
      <c r="D135" s="363" t="s">
        <v>288</v>
      </c>
      <c r="E135" s="365" t="s">
        <v>297</v>
      </c>
      <c r="F135" s="366"/>
      <c r="G135" s="367"/>
      <c r="H135" s="348" t="s">
        <v>364</v>
      </c>
      <c r="I135" s="348" t="s">
        <v>364</v>
      </c>
      <c r="J135" s="348" t="s">
        <v>24</v>
      </c>
      <c r="K135" s="348" t="s">
        <v>25</v>
      </c>
      <c r="L135" s="139">
        <v>59</v>
      </c>
      <c r="M135" s="136">
        <v>88</v>
      </c>
      <c r="N135" s="146">
        <v>0</v>
      </c>
      <c r="O135" s="146">
        <v>0</v>
      </c>
      <c r="P135" s="350" t="s">
        <v>365</v>
      </c>
      <c r="Q135" s="350" t="s">
        <v>366</v>
      </c>
      <c r="R135" s="350" t="s">
        <v>367</v>
      </c>
      <c r="S135" s="374" t="s">
        <v>72</v>
      </c>
      <c r="T135" s="165"/>
      <c r="U135" s="374" t="s">
        <v>24</v>
      </c>
      <c r="V135" s="125"/>
    </row>
    <row r="136" spans="1:22" ht="21" customHeight="1">
      <c r="A136" s="29"/>
      <c r="B136" s="335"/>
      <c r="C136" s="172"/>
      <c r="D136" s="364"/>
      <c r="E136" s="368"/>
      <c r="F136" s="369"/>
      <c r="G136" s="370"/>
      <c r="H136" s="347"/>
      <c r="I136" s="347"/>
      <c r="J136" s="347"/>
      <c r="K136" s="347"/>
      <c r="L136" s="139">
        <v>84</v>
      </c>
      <c r="M136" s="136">
        <v>461</v>
      </c>
      <c r="N136" s="146">
        <v>368</v>
      </c>
      <c r="O136" s="146">
        <v>364</v>
      </c>
      <c r="P136" s="351"/>
      <c r="Q136" s="351"/>
      <c r="R136" s="351"/>
      <c r="S136" s="375"/>
      <c r="T136" s="166"/>
      <c r="U136" s="375"/>
      <c r="V136" s="125"/>
    </row>
    <row r="137" spans="1:22" ht="21" customHeight="1">
      <c r="A137" s="29"/>
      <c r="B137" s="335"/>
      <c r="C137" s="172"/>
      <c r="D137" s="341"/>
      <c r="E137" s="371"/>
      <c r="F137" s="372"/>
      <c r="G137" s="373"/>
      <c r="H137" s="380" t="s">
        <v>360</v>
      </c>
      <c r="I137" s="381"/>
      <c r="J137" s="381"/>
      <c r="K137" s="382"/>
      <c r="L137" s="140"/>
      <c r="M137" s="138">
        <f>SUM(M135:M136)</f>
        <v>549</v>
      </c>
      <c r="N137" s="147">
        <f>SUM(N135:N136)</f>
        <v>368</v>
      </c>
      <c r="O137" s="147">
        <f>SUM(O135:O136)</f>
        <v>364</v>
      </c>
      <c r="P137" s="352"/>
      <c r="Q137" s="352"/>
      <c r="R137" s="352"/>
      <c r="S137" s="376"/>
      <c r="T137" s="167"/>
      <c r="U137" s="376"/>
      <c r="V137" s="125"/>
    </row>
    <row r="138" spans="1:22" ht="21" customHeight="1">
      <c r="A138" s="29"/>
      <c r="B138" s="335"/>
      <c r="C138" s="172"/>
      <c r="D138" s="363" t="s">
        <v>288</v>
      </c>
      <c r="E138" s="365" t="s">
        <v>368</v>
      </c>
      <c r="F138" s="366"/>
      <c r="G138" s="367"/>
      <c r="H138" s="348" t="s">
        <v>369</v>
      </c>
      <c r="I138" s="348" t="s">
        <v>369</v>
      </c>
      <c r="J138" s="348" t="s">
        <v>24</v>
      </c>
      <c r="K138" s="348" t="s">
        <v>25</v>
      </c>
      <c r="L138" s="139">
        <v>74</v>
      </c>
      <c r="M138" s="136">
        <v>267</v>
      </c>
      <c r="N138" s="146">
        <v>44</v>
      </c>
      <c r="O138" s="146">
        <v>27</v>
      </c>
      <c r="P138" s="350" t="s">
        <v>370</v>
      </c>
      <c r="Q138" s="350" t="s">
        <v>371</v>
      </c>
      <c r="R138" s="350" t="s">
        <v>367</v>
      </c>
      <c r="S138" s="374" t="s">
        <v>72</v>
      </c>
      <c r="T138" s="165"/>
      <c r="U138" s="374" t="s">
        <v>24</v>
      </c>
      <c r="V138" s="125"/>
    </row>
    <row r="139" spans="1:22" ht="21" customHeight="1">
      <c r="A139" s="29"/>
      <c r="B139" s="335"/>
      <c r="C139" s="172"/>
      <c r="D139" s="364"/>
      <c r="E139" s="368"/>
      <c r="F139" s="369"/>
      <c r="G139" s="370"/>
      <c r="H139" s="347"/>
      <c r="I139" s="347"/>
      <c r="J139" s="347"/>
      <c r="K139" s="347"/>
      <c r="L139" s="139">
        <v>84</v>
      </c>
      <c r="M139" s="136">
        <v>833</v>
      </c>
      <c r="N139" s="146">
        <v>29</v>
      </c>
      <c r="O139" s="146">
        <v>18</v>
      </c>
      <c r="P139" s="351"/>
      <c r="Q139" s="351"/>
      <c r="R139" s="351"/>
      <c r="S139" s="375"/>
      <c r="T139" s="166"/>
      <c r="U139" s="375"/>
      <c r="V139" s="125"/>
    </row>
    <row r="140" spans="1:22" ht="21" customHeight="1">
      <c r="A140" s="29"/>
      <c r="B140" s="335"/>
      <c r="C140" s="172"/>
      <c r="D140" s="364"/>
      <c r="E140" s="371"/>
      <c r="F140" s="372"/>
      <c r="G140" s="373"/>
      <c r="H140" s="380" t="s">
        <v>360</v>
      </c>
      <c r="I140" s="381"/>
      <c r="J140" s="381"/>
      <c r="K140" s="382"/>
      <c r="L140" s="140"/>
      <c r="M140" s="138">
        <f>SUM(M138:M139)</f>
        <v>1100</v>
      </c>
      <c r="N140" s="147">
        <f>SUM(N138:N139)</f>
        <v>73</v>
      </c>
      <c r="O140" s="147">
        <f>SUM(O138:O139)</f>
        <v>45</v>
      </c>
      <c r="P140" s="352"/>
      <c r="Q140" s="352"/>
      <c r="R140" s="352"/>
      <c r="S140" s="376"/>
      <c r="T140" s="167"/>
      <c r="U140" s="376"/>
      <c r="V140" s="125"/>
    </row>
    <row r="141" spans="1:22" ht="21" customHeight="1">
      <c r="A141" s="29"/>
      <c r="B141" s="335"/>
      <c r="C141" s="172"/>
      <c r="D141" s="364"/>
      <c r="E141" s="365" t="s">
        <v>372</v>
      </c>
      <c r="F141" s="366"/>
      <c r="G141" s="367"/>
      <c r="H141" s="348" t="s">
        <v>369</v>
      </c>
      <c r="I141" s="348" t="s">
        <v>369</v>
      </c>
      <c r="J141" s="348" t="s">
        <v>24</v>
      </c>
      <c r="K141" s="348" t="s">
        <v>25</v>
      </c>
      <c r="L141" s="139">
        <v>74</v>
      </c>
      <c r="M141" s="136">
        <v>100</v>
      </c>
      <c r="N141" s="146">
        <v>65</v>
      </c>
      <c r="O141" s="146">
        <v>63</v>
      </c>
      <c r="P141" s="350" t="s">
        <v>370</v>
      </c>
      <c r="Q141" s="350" t="s">
        <v>371</v>
      </c>
      <c r="R141" s="350" t="s">
        <v>367</v>
      </c>
      <c r="S141" s="374" t="s">
        <v>72</v>
      </c>
      <c r="T141" s="165"/>
      <c r="U141" s="374" t="s">
        <v>24</v>
      </c>
      <c r="V141" s="125"/>
    </row>
    <row r="142" spans="1:22" ht="21" customHeight="1">
      <c r="A142" s="29"/>
      <c r="B142" s="335"/>
      <c r="C142" s="172"/>
      <c r="D142" s="364"/>
      <c r="E142" s="368"/>
      <c r="F142" s="369"/>
      <c r="G142" s="370"/>
      <c r="H142" s="347"/>
      <c r="I142" s="347"/>
      <c r="J142" s="347"/>
      <c r="K142" s="347"/>
      <c r="L142" s="139">
        <v>84</v>
      </c>
      <c r="M142" s="136">
        <v>290</v>
      </c>
      <c r="N142" s="146">
        <v>168</v>
      </c>
      <c r="O142" s="146">
        <v>151</v>
      </c>
      <c r="P142" s="351"/>
      <c r="Q142" s="351"/>
      <c r="R142" s="351"/>
      <c r="S142" s="375"/>
      <c r="T142" s="166"/>
      <c r="U142" s="375"/>
      <c r="V142" s="125"/>
    </row>
    <row r="143" spans="1:22" ht="21" customHeight="1">
      <c r="A143" s="29"/>
      <c r="B143" s="335"/>
      <c r="C143" s="172"/>
      <c r="D143" s="364"/>
      <c r="E143" s="371"/>
      <c r="F143" s="372"/>
      <c r="G143" s="373"/>
      <c r="H143" s="380" t="s">
        <v>360</v>
      </c>
      <c r="I143" s="381"/>
      <c r="J143" s="381"/>
      <c r="K143" s="382"/>
      <c r="L143" s="140"/>
      <c r="M143" s="138">
        <f>SUM(M141:M142)</f>
        <v>390</v>
      </c>
      <c r="N143" s="147">
        <f>SUM(N141:N142)</f>
        <v>233</v>
      </c>
      <c r="O143" s="147">
        <f>SUM(O141:O142)</f>
        <v>214</v>
      </c>
      <c r="P143" s="351"/>
      <c r="Q143" s="351"/>
      <c r="R143" s="351"/>
      <c r="S143" s="375"/>
      <c r="T143" s="166"/>
      <c r="U143" s="375"/>
      <c r="V143" s="125"/>
    </row>
    <row r="144" spans="1:22" ht="21" customHeight="1">
      <c r="A144" s="29"/>
      <c r="B144" s="335"/>
      <c r="C144" s="172"/>
      <c r="D144" s="341"/>
      <c r="E144" s="388"/>
      <c r="F144" s="389"/>
      <c r="G144" s="389"/>
      <c r="H144" s="388" t="s">
        <v>373</v>
      </c>
      <c r="I144" s="389"/>
      <c r="J144" s="389"/>
      <c r="K144" s="390"/>
      <c r="L144" s="141"/>
      <c r="M144" s="142">
        <f>M140+M143</f>
        <v>1490</v>
      </c>
      <c r="N144" s="148">
        <f>N140+N143</f>
        <v>306</v>
      </c>
      <c r="O144" s="148">
        <f>O140+O143</f>
        <v>259</v>
      </c>
      <c r="P144" s="352"/>
      <c r="Q144" s="352"/>
      <c r="R144" s="352"/>
      <c r="S144" s="376"/>
      <c r="T144" s="167"/>
      <c r="U144" s="376"/>
      <c r="V144" s="125"/>
    </row>
    <row r="145" spans="1:23" ht="21" customHeight="1">
      <c r="A145" s="29"/>
      <c r="B145" s="335"/>
      <c r="C145" s="172"/>
      <c r="D145" s="363" t="s">
        <v>289</v>
      </c>
      <c r="E145" s="365" t="s">
        <v>290</v>
      </c>
      <c r="F145" s="366"/>
      <c r="G145" s="367"/>
      <c r="H145" s="346" t="s">
        <v>291</v>
      </c>
      <c r="I145" s="346" t="s">
        <v>292</v>
      </c>
      <c r="J145" s="348" t="s">
        <v>24</v>
      </c>
      <c r="K145" s="348" t="s">
        <v>25</v>
      </c>
      <c r="L145" s="139">
        <v>84</v>
      </c>
      <c r="M145" s="136">
        <v>392</v>
      </c>
      <c r="N145" s="146">
        <v>13</v>
      </c>
      <c r="O145" s="146">
        <v>8</v>
      </c>
      <c r="P145" s="350" t="s">
        <v>374</v>
      </c>
      <c r="Q145" s="350" t="s">
        <v>375</v>
      </c>
      <c r="R145" s="350" t="s">
        <v>363</v>
      </c>
      <c r="S145" s="374" t="s">
        <v>72</v>
      </c>
      <c r="T145" s="165"/>
      <c r="U145" s="374" t="s">
        <v>24</v>
      </c>
      <c r="V145" s="125"/>
    </row>
    <row r="146" spans="1:23" ht="21" customHeight="1">
      <c r="A146" s="29"/>
      <c r="B146" s="335"/>
      <c r="C146" s="172"/>
      <c r="D146" s="364"/>
      <c r="E146" s="368"/>
      <c r="F146" s="369"/>
      <c r="G146" s="370"/>
      <c r="H146" s="349"/>
      <c r="I146" s="349"/>
      <c r="J146" s="349"/>
      <c r="K146" s="349"/>
      <c r="L146" s="139">
        <v>106</v>
      </c>
      <c r="M146" s="136">
        <v>96</v>
      </c>
      <c r="N146" s="146">
        <v>3</v>
      </c>
      <c r="O146" s="146">
        <v>3</v>
      </c>
      <c r="P146" s="351"/>
      <c r="Q146" s="351"/>
      <c r="R146" s="351"/>
      <c r="S146" s="375"/>
      <c r="T146" s="166"/>
      <c r="U146" s="375"/>
      <c r="V146" s="125"/>
    </row>
    <row r="147" spans="1:23" ht="21" customHeight="1">
      <c r="A147" s="29"/>
      <c r="B147" s="335"/>
      <c r="C147" s="172"/>
      <c r="D147" s="364"/>
      <c r="E147" s="368"/>
      <c r="F147" s="369"/>
      <c r="G147" s="370"/>
      <c r="H147" s="349"/>
      <c r="I147" s="349"/>
      <c r="J147" s="349"/>
      <c r="K147" s="349"/>
      <c r="L147" s="139">
        <v>129</v>
      </c>
      <c r="M147" s="136">
        <v>4</v>
      </c>
      <c r="N147" s="146">
        <v>0</v>
      </c>
      <c r="O147" s="146">
        <v>0</v>
      </c>
      <c r="P147" s="351"/>
      <c r="Q147" s="351"/>
      <c r="R147" s="351"/>
      <c r="S147" s="375"/>
      <c r="T147" s="166"/>
      <c r="U147" s="375"/>
      <c r="V147" s="125"/>
    </row>
    <row r="148" spans="1:23" ht="21" customHeight="1">
      <c r="A148" s="29"/>
      <c r="B148" s="335"/>
      <c r="C148" s="172"/>
      <c r="D148" s="364"/>
      <c r="E148" s="368"/>
      <c r="F148" s="369"/>
      <c r="G148" s="370"/>
      <c r="H148" s="347"/>
      <c r="I148" s="347"/>
      <c r="J148" s="347"/>
      <c r="K148" s="347"/>
      <c r="L148" s="139">
        <v>141</v>
      </c>
      <c r="M148" s="136">
        <v>2</v>
      </c>
      <c r="N148" s="146">
        <v>0</v>
      </c>
      <c r="O148" s="146">
        <v>0</v>
      </c>
      <c r="P148" s="351"/>
      <c r="Q148" s="351"/>
      <c r="R148" s="351"/>
      <c r="S148" s="375"/>
      <c r="T148" s="166"/>
      <c r="U148" s="375"/>
      <c r="V148" s="125"/>
    </row>
    <row r="149" spans="1:23" ht="21" customHeight="1">
      <c r="A149" s="29"/>
      <c r="B149" s="335"/>
      <c r="C149" s="172"/>
      <c r="D149" s="341"/>
      <c r="E149" s="371"/>
      <c r="F149" s="372"/>
      <c r="G149" s="373"/>
      <c r="H149" s="380" t="s">
        <v>360</v>
      </c>
      <c r="I149" s="381"/>
      <c r="J149" s="381"/>
      <c r="K149" s="382"/>
      <c r="L149" s="140"/>
      <c r="M149" s="138">
        <v>494</v>
      </c>
      <c r="N149" s="147">
        <f>SUM(N145:N148)</f>
        <v>16</v>
      </c>
      <c r="O149" s="147">
        <f>SUM(O145:O148)</f>
        <v>11</v>
      </c>
      <c r="P149" s="352"/>
      <c r="Q149" s="352"/>
      <c r="R149" s="352"/>
      <c r="S149" s="376"/>
      <c r="T149" s="167"/>
      <c r="U149" s="376"/>
      <c r="V149" s="125"/>
    </row>
    <row r="150" spans="1:23" s="13" customFormat="1" ht="21" customHeight="1">
      <c r="A150" s="29"/>
      <c r="B150" s="335"/>
      <c r="C150" s="172"/>
      <c r="D150" s="341" t="s">
        <v>350</v>
      </c>
      <c r="E150" s="343" t="s">
        <v>376</v>
      </c>
      <c r="F150" s="341"/>
      <c r="G150" s="341"/>
      <c r="H150" s="341" t="s">
        <v>377</v>
      </c>
      <c r="I150" s="343" t="s">
        <v>56</v>
      </c>
      <c r="J150" s="345" t="s">
        <v>37</v>
      </c>
      <c r="K150" s="345" t="s">
        <v>38</v>
      </c>
      <c r="L150" s="130">
        <v>75</v>
      </c>
      <c r="M150" s="131">
        <v>74</v>
      </c>
      <c r="N150" s="131">
        <v>4</v>
      </c>
      <c r="O150" s="131">
        <v>4</v>
      </c>
      <c r="P150" s="194" t="s">
        <v>378</v>
      </c>
      <c r="Q150" s="194" t="s">
        <v>379</v>
      </c>
      <c r="R150" s="194" t="s">
        <v>380</v>
      </c>
      <c r="S150" s="299" t="s">
        <v>72</v>
      </c>
      <c r="T150" s="165"/>
      <c r="U150" s="299" t="s">
        <v>24</v>
      </c>
      <c r="V150" s="125"/>
    </row>
    <row r="151" spans="1:23" s="13" customFormat="1" ht="21" customHeight="1">
      <c r="A151" s="29"/>
      <c r="B151" s="335"/>
      <c r="C151" s="172"/>
      <c r="D151" s="342"/>
      <c r="E151" s="342"/>
      <c r="F151" s="342"/>
      <c r="G151" s="342"/>
      <c r="H151" s="342"/>
      <c r="I151" s="344"/>
      <c r="J151" s="344"/>
      <c r="K151" s="344"/>
      <c r="L151" s="132">
        <v>84</v>
      </c>
      <c r="M151" s="133">
        <v>115</v>
      </c>
      <c r="N151" s="133">
        <v>0</v>
      </c>
      <c r="O151" s="133">
        <v>0</v>
      </c>
      <c r="P151" s="194"/>
      <c r="Q151" s="194"/>
      <c r="R151" s="194"/>
      <c r="S151" s="299"/>
      <c r="T151" s="166"/>
      <c r="U151" s="299"/>
      <c r="V151" s="125"/>
    </row>
    <row r="152" spans="1:23" s="13" customFormat="1" ht="21" customHeight="1">
      <c r="A152" s="29"/>
      <c r="B152" s="335"/>
      <c r="C152" s="172"/>
      <c r="D152" s="342"/>
      <c r="E152" s="342"/>
      <c r="F152" s="342"/>
      <c r="G152" s="342"/>
      <c r="H152" s="342"/>
      <c r="I152" s="344"/>
      <c r="J152" s="344"/>
      <c r="K152" s="344"/>
      <c r="L152" s="132">
        <v>117</v>
      </c>
      <c r="M152" s="133">
        <v>103</v>
      </c>
      <c r="N152" s="133">
        <v>12</v>
      </c>
      <c r="O152" s="133">
        <v>12</v>
      </c>
      <c r="P152" s="194"/>
      <c r="Q152" s="194"/>
      <c r="R152" s="194"/>
      <c r="S152" s="299"/>
      <c r="T152" s="166"/>
      <c r="U152" s="299"/>
      <c r="V152" s="125"/>
    </row>
    <row r="153" spans="1:23" s="13" customFormat="1" ht="21" customHeight="1">
      <c r="A153" s="29"/>
      <c r="B153" s="336"/>
      <c r="C153" s="173"/>
      <c r="D153" s="342"/>
      <c r="E153" s="342"/>
      <c r="F153" s="342"/>
      <c r="G153" s="342"/>
      <c r="H153" s="380" t="s">
        <v>345</v>
      </c>
      <c r="I153" s="381"/>
      <c r="J153" s="381"/>
      <c r="K153" s="381"/>
      <c r="L153" s="381"/>
      <c r="M153" s="134">
        <v>292</v>
      </c>
      <c r="N153" s="145">
        <f>SUM(N150:N152)</f>
        <v>16</v>
      </c>
      <c r="O153" s="145">
        <f>SUM(O150:O152)</f>
        <v>16</v>
      </c>
      <c r="P153" s="214"/>
      <c r="Q153" s="214"/>
      <c r="R153" s="214"/>
      <c r="S153" s="387"/>
      <c r="T153" s="167"/>
      <c r="U153" s="387"/>
      <c r="V153" s="125"/>
    </row>
    <row r="154" spans="1:23" s="13" customFormat="1" ht="24.95" customHeight="1">
      <c r="A154" s="14"/>
      <c r="B154" s="206" t="s">
        <v>26</v>
      </c>
      <c r="C154" s="207"/>
      <c r="D154" s="207"/>
      <c r="E154" s="207"/>
      <c r="F154" s="207"/>
      <c r="G154" s="207"/>
      <c r="H154" s="207"/>
      <c r="I154" s="207"/>
      <c r="J154" s="207"/>
      <c r="K154" s="207"/>
      <c r="L154" s="208"/>
      <c r="M154" s="7">
        <f>SUM(M153,M149,M144,M137,M134,M131,M127,M123,M119)</f>
        <v>4627</v>
      </c>
      <c r="N154" s="7">
        <f t="shared" ref="N154:O154" si="5">SUM(N153,N149,N144,N137,N134,N131,N127,N123,N119)</f>
        <v>1287</v>
      </c>
      <c r="O154" s="7">
        <f t="shared" si="5"/>
        <v>1173</v>
      </c>
      <c r="P154" s="8"/>
      <c r="Q154" s="8"/>
      <c r="R154" s="69"/>
      <c r="S154" s="69"/>
      <c r="T154" s="69"/>
      <c r="U154" s="69"/>
    </row>
    <row r="155" spans="1:23" s="13" customFormat="1" ht="24.95" customHeight="1">
      <c r="A155" s="233"/>
      <c r="B155" s="209" t="s">
        <v>34</v>
      </c>
      <c r="C155" s="171" t="s">
        <v>198</v>
      </c>
      <c r="D155" s="174" t="s">
        <v>60</v>
      </c>
      <c r="E155" s="235" t="s">
        <v>61</v>
      </c>
      <c r="F155" s="235"/>
      <c r="G155" s="235"/>
      <c r="H155" s="212" t="s">
        <v>62</v>
      </c>
      <c r="I155" s="212" t="s">
        <v>62</v>
      </c>
      <c r="J155" s="213" t="s">
        <v>24</v>
      </c>
      <c r="K155" s="213" t="s">
        <v>25</v>
      </c>
      <c r="L155" s="20">
        <v>60.462400000000002</v>
      </c>
      <c r="M155" s="16">
        <v>140</v>
      </c>
      <c r="N155" s="16">
        <v>46</v>
      </c>
      <c r="O155" s="16">
        <v>40</v>
      </c>
      <c r="P155" s="165" t="s">
        <v>63</v>
      </c>
      <c r="Q155" s="165" t="s">
        <v>64</v>
      </c>
      <c r="R155" s="165" t="s">
        <v>65</v>
      </c>
      <c r="S155" s="165" t="s">
        <v>42</v>
      </c>
      <c r="T155" s="165" t="s">
        <v>200</v>
      </c>
      <c r="U155" s="165" t="s">
        <v>37</v>
      </c>
      <c r="W155" s="30"/>
    </row>
    <row r="156" spans="1:23" s="13" customFormat="1" ht="24.95" customHeight="1">
      <c r="A156" s="233"/>
      <c r="B156" s="210"/>
      <c r="C156" s="172"/>
      <c r="D156" s="175"/>
      <c r="E156" s="235"/>
      <c r="F156" s="235"/>
      <c r="G156" s="235"/>
      <c r="H156" s="212"/>
      <c r="I156" s="212"/>
      <c r="J156" s="213"/>
      <c r="K156" s="213"/>
      <c r="L156" s="20">
        <v>84.993300000000005</v>
      </c>
      <c r="M156" s="16">
        <v>576</v>
      </c>
      <c r="N156" s="16">
        <v>338</v>
      </c>
      <c r="O156" s="16">
        <v>329</v>
      </c>
      <c r="P156" s="166"/>
      <c r="Q156" s="166"/>
      <c r="R156" s="166"/>
      <c r="S156" s="166"/>
      <c r="T156" s="166"/>
      <c r="U156" s="166"/>
      <c r="W156" s="30"/>
    </row>
    <row r="157" spans="1:23" s="13" customFormat="1" ht="24.95" customHeight="1">
      <c r="A157" s="233"/>
      <c r="B157" s="210"/>
      <c r="C157" s="172"/>
      <c r="D157" s="175"/>
      <c r="E157" s="235"/>
      <c r="F157" s="235"/>
      <c r="G157" s="235"/>
      <c r="H157" s="212"/>
      <c r="I157" s="212"/>
      <c r="J157" s="213"/>
      <c r="K157" s="213"/>
      <c r="L157" s="20">
        <v>84.986800000000002</v>
      </c>
      <c r="M157" s="16">
        <v>100</v>
      </c>
      <c r="N157" s="16">
        <v>43</v>
      </c>
      <c r="O157" s="16">
        <v>43</v>
      </c>
      <c r="P157" s="166"/>
      <c r="Q157" s="166"/>
      <c r="R157" s="166"/>
      <c r="S157" s="166"/>
      <c r="T157" s="166"/>
      <c r="U157" s="166"/>
      <c r="W157" s="30"/>
    </row>
    <row r="158" spans="1:23" s="13" customFormat="1" ht="24.95" customHeight="1">
      <c r="A158" s="233"/>
      <c r="B158" s="210"/>
      <c r="C158" s="172"/>
      <c r="D158" s="175"/>
      <c r="E158" s="235"/>
      <c r="F158" s="235"/>
      <c r="G158" s="235"/>
      <c r="H158" s="212"/>
      <c r="I158" s="212"/>
      <c r="J158" s="213"/>
      <c r="K158" s="213"/>
      <c r="L158" s="20">
        <v>84.674999999999997</v>
      </c>
      <c r="M158" s="16">
        <v>100</v>
      </c>
      <c r="N158" s="16">
        <v>47</v>
      </c>
      <c r="O158" s="16">
        <v>43</v>
      </c>
      <c r="P158" s="166"/>
      <c r="Q158" s="166"/>
      <c r="R158" s="166"/>
      <c r="S158" s="166"/>
      <c r="T158" s="166"/>
      <c r="U158" s="166"/>
      <c r="W158" s="30"/>
    </row>
    <row r="159" spans="1:23" s="13" customFormat="1" ht="24.95" customHeight="1">
      <c r="A159" s="233"/>
      <c r="B159" s="210"/>
      <c r="C159" s="172"/>
      <c r="D159" s="176"/>
      <c r="E159" s="235"/>
      <c r="F159" s="235"/>
      <c r="G159" s="235"/>
      <c r="H159" s="189" t="s">
        <v>19</v>
      </c>
      <c r="I159" s="190"/>
      <c r="J159" s="190"/>
      <c r="K159" s="190"/>
      <c r="L159" s="191"/>
      <c r="M159" s="15">
        <f>SUM(M155:M158)</f>
        <v>916</v>
      </c>
      <c r="N159" s="15">
        <f>SUM(N155:N158)</f>
        <v>474</v>
      </c>
      <c r="O159" s="15">
        <f>SUM(O155:O158)</f>
        <v>455</v>
      </c>
      <c r="P159" s="167"/>
      <c r="Q159" s="167"/>
      <c r="R159" s="167"/>
      <c r="S159" s="167"/>
      <c r="T159" s="167"/>
      <c r="U159" s="167"/>
    </row>
    <row r="160" spans="1:23" s="13" customFormat="1" ht="24.95" customHeight="1">
      <c r="A160" s="233"/>
      <c r="B160" s="210"/>
      <c r="C160" s="172"/>
      <c r="D160" s="174" t="s">
        <v>66</v>
      </c>
      <c r="E160" s="235" t="s">
        <v>67</v>
      </c>
      <c r="F160" s="235"/>
      <c r="G160" s="235"/>
      <c r="H160" s="212" t="s">
        <v>68</v>
      </c>
      <c r="I160" s="212" t="s">
        <v>69</v>
      </c>
      <c r="J160" s="213" t="s">
        <v>24</v>
      </c>
      <c r="K160" s="213" t="s">
        <v>25</v>
      </c>
      <c r="L160" s="20">
        <v>71</v>
      </c>
      <c r="M160" s="16">
        <v>80</v>
      </c>
      <c r="N160" s="16">
        <v>65</v>
      </c>
      <c r="O160" s="16">
        <v>64</v>
      </c>
      <c r="P160" s="165" t="s">
        <v>70</v>
      </c>
      <c r="Q160" s="165" t="s">
        <v>71</v>
      </c>
      <c r="R160" s="165" t="s">
        <v>199</v>
      </c>
      <c r="S160" s="165" t="s">
        <v>42</v>
      </c>
      <c r="T160" s="165" t="s">
        <v>201</v>
      </c>
      <c r="U160" s="165" t="s">
        <v>37</v>
      </c>
    </row>
    <row r="161" spans="1:23" s="13" customFormat="1" ht="24.95" customHeight="1">
      <c r="A161" s="233"/>
      <c r="B161" s="210"/>
      <c r="C161" s="172"/>
      <c r="D161" s="175"/>
      <c r="E161" s="235"/>
      <c r="F161" s="235"/>
      <c r="G161" s="235"/>
      <c r="H161" s="212"/>
      <c r="I161" s="212"/>
      <c r="J161" s="213"/>
      <c r="K161" s="213"/>
      <c r="L161" s="20">
        <v>84</v>
      </c>
      <c r="M161" s="16">
        <v>96</v>
      </c>
      <c r="N161" s="16">
        <v>73</v>
      </c>
      <c r="O161" s="16">
        <v>73</v>
      </c>
      <c r="P161" s="166"/>
      <c r="Q161" s="166"/>
      <c r="R161" s="166"/>
      <c r="S161" s="166"/>
      <c r="T161" s="166"/>
      <c r="U161" s="166"/>
    </row>
    <row r="162" spans="1:23" s="13" customFormat="1" ht="24.95" customHeight="1">
      <c r="A162" s="233"/>
      <c r="B162" s="210"/>
      <c r="C162" s="172"/>
      <c r="D162" s="176"/>
      <c r="E162" s="235"/>
      <c r="F162" s="235"/>
      <c r="G162" s="235"/>
      <c r="H162" s="189" t="s">
        <v>19</v>
      </c>
      <c r="I162" s="190"/>
      <c r="J162" s="190"/>
      <c r="K162" s="190"/>
      <c r="L162" s="191"/>
      <c r="M162" s="15">
        <f>SUM(M160:M161)</f>
        <v>176</v>
      </c>
      <c r="N162" s="15">
        <f>SUM(N160:N161)</f>
        <v>138</v>
      </c>
      <c r="O162" s="15">
        <f>SUM(O160:O161)</f>
        <v>137</v>
      </c>
      <c r="P162" s="167"/>
      <c r="Q162" s="167"/>
      <c r="R162" s="167"/>
      <c r="S162" s="167"/>
      <c r="T162" s="167"/>
      <c r="U162" s="167"/>
    </row>
    <row r="163" spans="1:23" s="13" customFormat="1" ht="24.95" customHeight="1">
      <c r="A163" s="233"/>
      <c r="B163" s="210"/>
      <c r="C163" s="172"/>
      <c r="D163" s="174" t="s">
        <v>250</v>
      </c>
      <c r="E163" s="235" t="s">
        <v>251</v>
      </c>
      <c r="F163" s="235"/>
      <c r="G163" s="235"/>
      <c r="H163" s="212" t="s">
        <v>249</v>
      </c>
      <c r="I163" s="212" t="s">
        <v>252</v>
      </c>
      <c r="J163" s="213" t="s">
        <v>37</v>
      </c>
      <c r="K163" s="213" t="s">
        <v>38</v>
      </c>
      <c r="L163" s="20">
        <v>74.868700000000004</v>
      </c>
      <c r="M163" s="16">
        <v>145</v>
      </c>
      <c r="N163" s="16" t="s">
        <v>201</v>
      </c>
      <c r="O163" s="16" t="s">
        <v>201</v>
      </c>
      <c r="P163" s="165" t="s">
        <v>253</v>
      </c>
      <c r="Q163" s="165" t="s">
        <v>254</v>
      </c>
      <c r="R163" s="165" t="s">
        <v>286</v>
      </c>
      <c r="S163" s="165" t="s">
        <v>75</v>
      </c>
      <c r="T163" s="165" t="s">
        <v>201</v>
      </c>
      <c r="U163" s="165" t="s">
        <v>37</v>
      </c>
      <c r="W163" s="30"/>
    </row>
    <row r="164" spans="1:23" s="13" customFormat="1" ht="24.95" customHeight="1">
      <c r="A164" s="233"/>
      <c r="B164" s="210"/>
      <c r="C164" s="172"/>
      <c r="D164" s="175"/>
      <c r="E164" s="235"/>
      <c r="F164" s="235"/>
      <c r="G164" s="235"/>
      <c r="H164" s="212"/>
      <c r="I164" s="212"/>
      <c r="J164" s="213"/>
      <c r="K164" s="213"/>
      <c r="L164" s="20">
        <v>84.605800000000002</v>
      </c>
      <c r="M164" s="16">
        <v>310</v>
      </c>
      <c r="N164" s="16">
        <v>9</v>
      </c>
      <c r="O164" s="16">
        <v>1</v>
      </c>
      <c r="P164" s="166"/>
      <c r="Q164" s="166"/>
      <c r="R164" s="166"/>
      <c r="S164" s="166"/>
      <c r="T164" s="166"/>
      <c r="U164" s="166"/>
      <c r="W164" s="30"/>
    </row>
    <row r="165" spans="1:23" s="13" customFormat="1" ht="24.95" customHeight="1">
      <c r="A165" s="233"/>
      <c r="B165" s="210"/>
      <c r="C165" s="172"/>
      <c r="D165" s="175"/>
      <c r="E165" s="235"/>
      <c r="F165" s="235"/>
      <c r="G165" s="235"/>
      <c r="H165" s="212"/>
      <c r="I165" s="212"/>
      <c r="J165" s="213"/>
      <c r="K165" s="213"/>
      <c r="L165" s="20">
        <v>84.945300000000003</v>
      </c>
      <c r="M165" s="16">
        <v>152</v>
      </c>
      <c r="N165" s="16" t="s">
        <v>201</v>
      </c>
      <c r="O165" s="16" t="s">
        <v>201</v>
      </c>
      <c r="P165" s="166"/>
      <c r="Q165" s="166"/>
      <c r="R165" s="166"/>
      <c r="S165" s="166"/>
      <c r="T165" s="166"/>
      <c r="U165" s="166"/>
      <c r="W165" s="30"/>
    </row>
    <row r="166" spans="1:23" s="13" customFormat="1" ht="24.95" customHeight="1">
      <c r="A166" s="233"/>
      <c r="B166" s="210"/>
      <c r="C166" s="172"/>
      <c r="D166" s="175"/>
      <c r="E166" s="235"/>
      <c r="F166" s="235"/>
      <c r="G166" s="235"/>
      <c r="H166" s="212"/>
      <c r="I166" s="212"/>
      <c r="J166" s="213"/>
      <c r="K166" s="213"/>
      <c r="L166" s="20">
        <v>99.682500000000005</v>
      </c>
      <c r="M166" s="16">
        <v>96</v>
      </c>
      <c r="N166" s="16" t="s">
        <v>201</v>
      </c>
      <c r="O166" s="16" t="s">
        <v>201</v>
      </c>
      <c r="P166" s="166"/>
      <c r="Q166" s="166"/>
      <c r="R166" s="166"/>
      <c r="S166" s="166"/>
      <c r="T166" s="166"/>
      <c r="U166" s="166"/>
      <c r="W166" s="30"/>
    </row>
    <row r="167" spans="1:23" s="13" customFormat="1" ht="24.95" customHeight="1">
      <c r="A167" s="233"/>
      <c r="B167" s="211"/>
      <c r="C167" s="173"/>
      <c r="D167" s="176"/>
      <c r="E167" s="235"/>
      <c r="F167" s="235"/>
      <c r="G167" s="235"/>
      <c r="H167" s="189" t="s">
        <v>19</v>
      </c>
      <c r="I167" s="190"/>
      <c r="J167" s="190"/>
      <c r="K167" s="190"/>
      <c r="L167" s="191"/>
      <c r="M167" s="15">
        <f>SUM(M163:M166)</f>
        <v>703</v>
      </c>
      <c r="N167" s="15">
        <f>SUM(N163:N166)</f>
        <v>9</v>
      </c>
      <c r="O167" s="15">
        <f>SUM(O163:O166)</f>
        <v>1</v>
      </c>
      <c r="P167" s="167"/>
      <c r="Q167" s="167"/>
      <c r="R167" s="167"/>
      <c r="S167" s="167"/>
      <c r="T167" s="167"/>
      <c r="U167" s="167"/>
    </row>
    <row r="168" spans="1:23" s="31" customFormat="1" ht="24.95" customHeight="1">
      <c r="A168" s="234"/>
      <c r="B168" s="236" t="s">
        <v>26</v>
      </c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7">
        <f t="shared" ref="M168:N168" si="6">SUM(M162,M159,M167)</f>
        <v>1795</v>
      </c>
      <c r="N168" s="7">
        <f t="shared" si="6"/>
        <v>621</v>
      </c>
      <c r="O168" s="7">
        <f>SUM(O162,O159,O167)</f>
        <v>593</v>
      </c>
      <c r="P168" s="8"/>
      <c r="Q168" s="8"/>
      <c r="R168" s="69"/>
      <c r="S168" s="69"/>
      <c r="T168" s="69"/>
      <c r="U168" s="69"/>
    </row>
    <row r="169" spans="1:23" s="13" customFormat="1" ht="24.95" customHeight="1">
      <c r="A169" s="29"/>
      <c r="B169" s="216" t="s">
        <v>178</v>
      </c>
      <c r="C169" s="172" t="s">
        <v>259</v>
      </c>
      <c r="D169" s="212" t="s">
        <v>260</v>
      </c>
      <c r="E169" s="217" t="s">
        <v>77</v>
      </c>
      <c r="F169" s="218"/>
      <c r="G169" s="218"/>
      <c r="H169" s="219" t="s">
        <v>261</v>
      </c>
      <c r="I169" s="220" t="s">
        <v>262</v>
      </c>
      <c r="J169" s="219" t="s">
        <v>37</v>
      </c>
      <c r="K169" s="219" t="s">
        <v>38</v>
      </c>
      <c r="L169" s="20">
        <v>75.966999999999999</v>
      </c>
      <c r="M169" s="16">
        <v>252</v>
      </c>
      <c r="N169" s="16">
        <v>38</v>
      </c>
      <c r="O169" s="16">
        <v>36</v>
      </c>
      <c r="P169" s="315">
        <v>44462</v>
      </c>
      <c r="Q169" s="315">
        <v>44484</v>
      </c>
      <c r="R169" s="318">
        <v>45565</v>
      </c>
      <c r="S169" s="301" t="s">
        <v>72</v>
      </c>
      <c r="T169" s="165" t="s">
        <v>58</v>
      </c>
      <c r="U169" s="293" t="s">
        <v>76</v>
      </c>
    </row>
    <row r="170" spans="1:23" s="13" customFormat="1" ht="24.95" customHeight="1">
      <c r="A170" s="29"/>
      <c r="B170" s="216"/>
      <c r="C170" s="172"/>
      <c r="D170" s="212"/>
      <c r="E170" s="217"/>
      <c r="F170" s="218"/>
      <c r="G170" s="218"/>
      <c r="H170" s="219"/>
      <c r="I170" s="220"/>
      <c r="J170" s="219"/>
      <c r="K170" s="219"/>
      <c r="L170" s="20">
        <v>75.928700000000006</v>
      </c>
      <c r="M170" s="16">
        <v>247</v>
      </c>
      <c r="N170" s="16">
        <v>58</v>
      </c>
      <c r="O170" s="16">
        <v>55</v>
      </c>
      <c r="P170" s="316"/>
      <c r="Q170" s="316"/>
      <c r="R170" s="319"/>
      <c r="S170" s="319"/>
      <c r="T170" s="166"/>
      <c r="U170" s="294"/>
    </row>
    <row r="171" spans="1:23" s="13" customFormat="1" ht="24.95" customHeight="1">
      <c r="A171" s="29"/>
      <c r="B171" s="216"/>
      <c r="C171" s="172"/>
      <c r="D171" s="212"/>
      <c r="E171" s="218"/>
      <c r="F171" s="218"/>
      <c r="G171" s="218"/>
      <c r="H171" s="219"/>
      <c r="I171" s="220"/>
      <c r="J171" s="219"/>
      <c r="K171" s="219"/>
      <c r="L171" s="20">
        <v>84.941900000000004</v>
      </c>
      <c r="M171" s="16">
        <v>225</v>
      </c>
      <c r="N171" s="16">
        <v>1</v>
      </c>
      <c r="O171" s="16">
        <v>1</v>
      </c>
      <c r="P171" s="316"/>
      <c r="Q171" s="316"/>
      <c r="R171" s="319"/>
      <c r="S171" s="319"/>
      <c r="T171" s="166"/>
      <c r="U171" s="294"/>
    </row>
    <row r="172" spans="1:23" s="13" customFormat="1" ht="24.95" customHeight="1">
      <c r="A172" s="29"/>
      <c r="B172" s="216"/>
      <c r="C172" s="172"/>
      <c r="D172" s="212"/>
      <c r="E172" s="218"/>
      <c r="F172" s="218"/>
      <c r="G172" s="218"/>
      <c r="H172" s="219"/>
      <c r="I172" s="220"/>
      <c r="J172" s="219"/>
      <c r="K172" s="219"/>
      <c r="L172" s="20">
        <v>84.885800000000003</v>
      </c>
      <c r="M172" s="16">
        <v>220</v>
      </c>
      <c r="N172" s="16">
        <v>0</v>
      </c>
      <c r="O172" s="16">
        <v>0</v>
      </c>
      <c r="P172" s="316"/>
      <c r="Q172" s="316"/>
      <c r="R172" s="319"/>
      <c r="S172" s="319"/>
      <c r="T172" s="166"/>
      <c r="U172" s="294"/>
    </row>
    <row r="173" spans="1:23" s="13" customFormat="1" ht="24.95" customHeight="1">
      <c r="A173" s="29"/>
      <c r="B173" s="216"/>
      <c r="C173" s="172"/>
      <c r="D173" s="212"/>
      <c r="E173" s="218"/>
      <c r="F173" s="218"/>
      <c r="G173" s="218"/>
      <c r="H173" s="189" t="s">
        <v>19</v>
      </c>
      <c r="I173" s="190"/>
      <c r="J173" s="190"/>
      <c r="K173" s="190"/>
      <c r="L173" s="191"/>
      <c r="M173" s="15">
        <f>SUM(M169:M172)</f>
        <v>944</v>
      </c>
      <c r="N173" s="15">
        <f>SUM(N169:N172)</f>
        <v>97</v>
      </c>
      <c r="O173" s="15">
        <f>SUM(O169:O172)</f>
        <v>92</v>
      </c>
      <c r="P173" s="317"/>
      <c r="Q173" s="317"/>
      <c r="R173" s="320"/>
      <c r="S173" s="320"/>
      <c r="T173" s="167"/>
      <c r="U173" s="295"/>
    </row>
    <row r="174" spans="1:23" s="13" customFormat="1" ht="24.95" customHeight="1">
      <c r="A174" s="14"/>
      <c r="B174" s="206" t="s">
        <v>26</v>
      </c>
      <c r="C174" s="207"/>
      <c r="D174" s="207"/>
      <c r="E174" s="207"/>
      <c r="F174" s="207"/>
      <c r="G174" s="207"/>
      <c r="H174" s="207"/>
      <c r="I174" s="207"/>
      <c r="J174" s="207"/>
      <c r="K174" s="207"/>
      <c r="L174" s="208"/>
      <c r="M174" s="7">
        <f>M173</f>
        <v>944</v>
      </c>
      <c r="N174" s="7">
        <f t="shared" ref="N174" si="7">N173</f>
        <v>97</v>
      </c>
      <c r="O174" s="7">
        <f>O173</f>
        <v>92</v>
      </c>
      <c r="P174" s="8"/>
      <c r="Q174" s="8"/>
      <c r="R174" s="69"/>
      <c r="S174" s="69"/>
      <c r="T174" s="69"/>
      <c r="U174" s="69"/>
    </row>
    <row r="175" spans="1:23" ht="24.95" customHeight="1">
      <c r="B175" s="253" t="s">
        <v>34</v>
      </c>
      <c r="C175" s="171" t="s">
        <v>79</v>
      </c>
      <c r="D175" s="221" t="s">
        <v>80</v>
      </c>
      <c r="E175" s="226" t="s">
        <v>81</v>
      </c>
      <c r="F175" s="227"/>
      <c r="G175" s="227"/>
      <c r="H175" s="228" t="s">
        <v>82</v>
      </c>
      <c r="I175" s="228" t="s">
        <v>209</v>
      </c>
      <c r="J175" s="230" t="s">
        <v>37</v>
      </c>
      <c r="K175" s="230" t="s">
        <v>38</v>
      </c>
      <c r="L175" s="32" t="s">
        <v>83</v>
      </c>
      <c r="M175" s="33">
        <v>8</v>
      </c>
      <c r="N175" s="39">
        <v>3</v>
      </c>
      <c r="O175" s="39">
        <v>3</v>
      </c>
      <c r="P175" s="194" t="s">
        <v>202</v>
      </c>
      <c r="Q175" s="194" t="s">
        <v>203</v>
      </c>
      <c r="R175" s="194" t="s">
        <v>89</v>
      </c>
      <c r="S175" s="194" t="s">
        <v>204</v>
      </c>
      <c r="T175" s="194"/>
      <c r="U175" s="194" t="s">
        <v>316</v>
      </c>
    </row>
    <row r="176" spans="1:23" ht="24.95" customHeight="1">
      <c r="B176" s="254"/>
      <c r="C176" s="172"/>
      <c r="D176" s="222"/>
      <c r="E176" s="226"/>
      <c r="F176" s="227"/>
      <c r="G176" s="227"/>
      <c r="H176" s="229"/>
      <c r="I176" s="229"/>
      <c r="J176" s="230"/>
      <c r="K176" s="230"/>
      <c r="L176" s="32" t="s">
        <v>84</v>
      </c>
      <c r="M176" s="33">
        <v>16</v>
      </c>
      <c r="N176" s="39">
        <v>4</v>
      </c>
      <c r="O176" s="39">
        <v>4</v>
      </c>
      <c r="P176" s="194"/>
      <c r="Q176" s="194"/>
      <c r="R176" s="194"/>
      <c r="S176" s="194"/>
      <c r="T176" s="194"/>
      <c r="U176" s="194"/>
    </row>
    <row r="177" spans="2:21" ht="24.95" customHeight="1">
      <c r="B177" s="254"/>
      <c r="C177" s="172"/>
      <c r="D177" s="222"/>
      <c r="E177" s="226"/>
      <c r="F177" s="227"/>
      <c r="G177" s="227"/>
      <c r="H177" s="229"/>
      <c r="I177" s="229"/>
      <c r="J177" s="230"/>
      <c r="K177" s="230"/>
      <c r="L177" s="34">
        <v>49</v>
      </c>
      <c r="M177" s="33">
        <v>36</v>
      </c>
      <c r="N177" s="39">
        <v>0</v>
      </c>
      <c r="O177" s="39">
        <v>0</v>
      </c>
      <c r="P177" s="194"/>
      <c r="Q177" s="194"/>
      <c r="R177" s="194"/>
      <c r="S177" s="194"/>
      <c r="T177" s="194"/>
      <c r="U177" s="194"/>
    </row>
    <row r="178" spans="2:21" ht="24.95" customHeight="1">
      <c r="B178" s="254"/>
      <c r="C178" s="172"/>
      <c r="D178" s="222"/>
      <c r="E178" s="226"/>
      <c r="F178" s="227"/>
      <c r="G178" s="227"/>
      <c r="H178" s="229"/>
      <c r="I178" s="229"/>
      <c r="J178" s="230"/>
      <c r="K178" s="230"/>
      <c r="L178" s="32" t="s">
        <v>85</v>
      </c>
      <c r="M178" s="33">
        <v>16</v>
      </c>
      <c r="N178" s="39">
        <v>0</v>
      </c>
      <c r="O178" s="39">
        <v>0</v>
      </c>
      <c r="P178" s="194"/>
      <c r="Q178" s="194"/>
      <c r="R178" s="194"/>
      <c r="S178" s="194"/>
      <c r="T178" s="194"/>
      <c r="U178" s="194"/>
    </row>
    <row r="179" spans="2:21" ht="24.95" customHeight="1">
      <c r="B179" s="254"/>
      <c r="C179" s="172"/>
      <c r="D179" s="222"/>
      <c r="E179" s="227"/>
      <c r="F179" s="227"/>
      <c r="G179" s="227"/>
      <c r="H179" s="230"/>
      <c r="I179" s="230"/>
      <c r="J179" s="230"/>
      <c r="K179" s="230"/>
      <c r="L179" s="32" t="s">
        <v>86</v>
      </c>
      <c r="M179" s="33">
        <v>36</v>
      </c>
      <c r="N179" s="39">
        <v>1</v>
      </c>
      <c r="O179" s="39">
        <v>1</v>
      </c>
      <c r="P179" s="194"/>
      <c r="Q179" s="194"/>
      <c r="R179" s="194"/>
      <c r="S179" s="194"/>
      <c r="T179" s="194"/>
      <c r="U179" s="194"/>
    </row>
    <row r="180" spans="2:21" ht="24.95" customHeight="1">
      <c r="B180" s="254"/>
      <c r="C180" s="172"/>
      <c r="D180" s="222"/>
      <c r="E180" s="227"/>
      <c r="F180" s="227"/>
      <c r="G180" s="227"/>
      <c r="H180" s="189" t="s">
        <v>19</v>
      </c>
      <c r="I180" s="190"/>
      <c r="J180" s="190"/>
      <c r="K180" s="190"/>
      <c r="L180" s="191"/>
      <c r="M180" s="15">
        <f>SUM(M175:M179)</f>
        <v>112</v>
      </c>
      <c r="N180" s="15">
        <f>SUM(N175:N179)</f>
        <v>8</v>
      </c>
      <c r="O180" s="15">
        <f>SUM(O175:O179)</f>
        <v>8</v>
      </c>
      <c r="P180" s="214"/>
      <c r="Q180" s="214"/>
      <c r="R180" s="214"/>
      <c r="S180" s="214"/>
      <c r="T180" s="214"/>
      <c r="U180" s="214"/>
    </row>
    <row r="181" spans="2:21" ht="24.95" customHeight="1">
      <c r="B181" s="254"/>
      <c r="C181" s="172"/>
      <c r="D181" s="222"/>
      <c r="E181" s="255" t="s">
        <v>87</v>
      </c>
      <c r="F181" s="256"/>
      <c r="G181" s="257"/>
      <c r="H181" s="231" t="s">
        <v>82</v>
      </c>
      <c r="I181" s="231" t="s">
        <v>210</v>
      </c>
      <c r="J181" s="232" t="s">
        <v>37</v>
      </c>
      <c r="K181" s="232" t="s">
        <v>38</v>
      </c>
      <c r="L181" s="32" t="s">
        <v>88</v>
      </c>
      <c r="M181" s="33">
        <v>12</v>
      </c>
      <c r="N181" s="39">
        <v>3</v>
      </c>
      <c r="O181" s="39">
        <v>3</v>
      </c>
      <c r="P181" s="194" t="s">
        <v>202</v>
      </c>
      <c r="Q181" s="194" t="s">
        <v>203</v>
      </c>
      <c r="R181" s="194" t="s">
        <v>89</v>
      </c>
      <c r="S181" s="194" t="s">
        <v>204</v>
      </c>
      <c r="T181" s="194"/>
      <c r="U181" s="194" t="s">
        <v>316</v>
      </c>
    </row>
    <row r="182" spans="2:21" ht="24.95" customHeight="1">
      <c r="B182" s="254"/>
      <c r="C182" s="172"/>
      <c r="D182" s="222"/>
      <c r="E182" s="258"/>
      <c r="F182" s="259"/>
      <c r="G182" s="260"/>
      <c r="H182" s="229"/>
      <c r="I182" s="229"/>
      <c r="J182" s="230"/>
      <c r="K182" s="230"/>
      <c r="L182" s="32" t="s">
        <v>84</v>
      </c>
      <c r="M182" s="33">
        <v>24</v>
      </c>
      <c r="N182" s="39">
        <v>4</v>
      </c>
      <c r="O182" s="39">
        <v>4</v>
      </c>
      <c r="P182" s="194"/>
      <c r="Q182" s="194"/>
      <c r="R182" s="194"/>
      <c r="S182" s="194"/>
      <c r="T182" s="194"/>
      <c r="U182" s="194"/>
    </row>
    <row r="183" spans="2:21" ht="24.95" customHeight="1">
      <c r="B183" s="254"/>
      <c r="C183" s="172"/>
      <c r="D183" s="222"/>
      <c r="E183" s="258"/>
      <c r="F183" s="259"/>
      <c r="G183" s="260"/>
      <c r="H183" s="229"/>
      <c r="I183" s="229"/>
      <c r="J183" s="230"/>
      <c r="K183" s="230"/>
      <c r="L183" s="34">
        <v>56</v>
      </c>
      <c r="M183" s="33">
        <v>24</v>
      </c>
      <c r="N183" s="39">
        <v>0</v>
      </c>
      <c r="O183" s="39">
        <v>0</v>
      </c>
      <c r="P183" s="194"/>
      <c r="Q183" s="194"/>
      <c r="R183" s="194"/>
      <c r="S183" s="194"/>
      <c r="T183" s="194"/>
      <c r="U183" s="194"/>
    </row>
    <row r="184" spans="2:21" ht="24.95" customHeight="1">
      <c r="B184" s="254"/>
      <c r="C184" s="172"/>
      <c r="D184" s="223"/>
      <c r="E184" s="261"/>
      <c r="F184" s="261"/>
      <c r="G184" s="262"/>
      <c r="H184" s="189" t="s">
        <v>19</v>
      </c>
      <c r="I184" s="190"/>
      <c r="J184" s="190"/>
      <c r="K184" s="190"/>
      <c r="L184" s="191"/>
      <c r="M184" s="15">
        <f>SUM(M181:M183)</f>
        <v>60</v>
      </c>
      <c r="N184" s="15">
        <f>SUM(N181:N183)</f>
        <v>7</v>
      </c>
      <c r="O184" s="15">
        <f>SUM(O181:O183)</f>
        <v>7</v>
      </c>
      <c r="P184" s="214"/>
      <c r="Q184" s="214"/>
      <c r="R184" s="214"/>
      <c r="S184" s="214"/>
      <c r="T184" s="214"/>
      <c r="U184" s="214"/>
    </row>
    <row r="185" spans="2:21" ht="24.95" customHeight="1">
      <c r="B185" s="254"/>
      <c r="C185" s="172"/>
      <c r="D185" s="266" t="s">
        <v>90</v>
      </c>
      <c r="E185" s="255" t="s">
        <v>91</v>
      </c>
      <c r="F185" s="256"/>
      <c r="G185" s="257"/>
      <c r="H185" s="231" t="s">
        <v>211</v>
      </c>
      <c r="I185" s="263" t="s">
        <v>212</v>
      </c>
      <c r="J185" s="232" t="s">
        <v>37</v>
      </c>
      <c r="K185" s="232" t="s">
        <v>38</v>
      </c>
      <c r="L185" s="35">
        <v>65.323499999999996</v>
      </c>
      <c r="M185" s="33">
        <v>48</v>
      </c>
      <c r="N185" s="39">
        <v>10</v>
      </c>
      <c r="O185" s="39">
        <v>10</v>
      </c>
      <c r="P185" s="194" t="s">
        <v>205</v>
      </c>
      <c r="Q185" s="194" t="s">
        <v>206</v>
      </c>
      <c r="R185" s="194" t="s">
        <v>206</v>
      </c>
      <c r="S185" s="194" t="s">
        <v>207</v>
      </c>
      <c r="T185" s="194" t="s">
        <v>208</v>
      </c>
      <c r="U185" s="194" t="s">
        <v>37</v>
      </c>
    </row>
    <row r="186" spans="2:21" ht="24.95" customHeight="1">
      <c r="B186" s="254"/>
      <c r="C186" s="172"/>
      <c r="D186" s="222"/>
      <c r="E186" s="258"/>
      <c r="F186" s="259"/>
      <c r="G186" s="260"/>
      <c r="H186" s="229"/>
      <c r="I186" s="264"/>
      <c r="J186" s="230"/>
      <c r="K186" s="230"/>
      <c r="L186" s="35">
        <v>77.154899999999998</v>
      </c>
      <c r="M186" s="33">
        <v>72</v>
      </c>
      <c r="N186" s="40">
        <v>3</v>
      </c>
      <c r="O186" s="40">
        <v>3</v>
      </c>
      <c r="P186" s="194"/>
      <c r="Q186" s="194"/>
      <c r="R186" s="194"/>
      <c r="S186" s="194"/>
      <c r="T186" s="194"/>
      <c r="U186" s="194"/>
    </row>
    <row r="187" spans="2:21" ht="24.95" customHeight="1">
      <c r="B187" s="254"/>
      <c r="C187" s="172"/>
      <c r="D187" s="223"/>
      <c r="E187" s="261"/>
      <c r="F187" s="261"/>
      <c r="G187" s="262"/>
      <c r="H187" s="189" t="s">
        <v>19</v>
      </c>
      <c r="I187" s="190"/>
      <c r="J187" s="190"/>
      <c r="K187" s="190"/>
      <c r="L187" s="191"/>
      <c r="M187" s="15">
        <f>SUM(M185:M186)</f>
        <v>120</v>
      </c>
      <c r="N187" s="15">
        <f>SUM(N185:N186)</f>
        <v>13</v>
      </c>
      <c r="O187" s="15">
        <f>SUM(O185:O186)</f>
        <v>13</v>
      </c>
      <c r="P187" s="214"/>
      <c r="Q187" s="214"/>
      <c r="R187" s="214"/>
      <c r="S187" s="214"/>
      <c r="T187" s="214"/>
      <c r="U187" s="214"/>
    </row>
    <row r="188" spans="2:21" ht="24.95" customHeight="1">
      <c r="B188" s="254"/>
      <c r="C188" s="172"/>
      <c r="D188" s="215" t="s">
        <v>92</v>
      </c>
      <c r="E188" s="224" t="s">
        <v>93</v>
      </c>
      <c r="F188" s="225"/>
      <c r="G188" s="225"/>
      <c r="H188" s="215" t="s">
        <v>94</v>
      </c>
      <c r="I188" s="265" t="s">
        <v>213</v>
      </c>
      <c r="J188" s="215" t="s">
        <v>37</v>
      </c>
      <c r="K188" s="215" t="s">
        <v>38</v>
      </c>
      <c r="L188" s="36">
        <v>84.892200000000003</v>
      </c>
      <c r="M188" s="37">
        <v>922</v>
      </c>
      <c r="N188" s="41">
        <v>0</v>
      </c>
      <c r="O188" s="41">
        <v>0</v>
      </c>
      <c r="P188" s="194" t="s">
        <v>214</v>
      </c>
      <c r="Q188" s="194" t="s">
        <v>215</v>
      </c>
      <c r="R188" s="194" t="s">
        <v>216</v>
      </c>
      <c r="S188" s="194" t="s">
        <v>217</v>
      </c>
      <c r="T188" s="194" t="s">
        <v>218</v>
      </c>
      <c r="U188" s="194" t="s">
        <v>37</v>
      </c>
    </row>
    <row r="189" spans="2:21" ht="24.95" customHeight="1">
      <c r="B189" s="254"/>
      <c r="C189" s="172"/>
      <c r="D189" s="215"/>
      <c r="E189" s="225"/>
      <c r="F189" s="225"/>
      <c r="G189" s="225"/>
      <c r="H189" s="215"/>
      <c r="I189" s="215"/>
      <c r="J189" s="215"/>
      <c r="K189" s="215"/>
      <c r="L189" s="36">
        <v>84.981899999999996</v>
      </c>
      <c r="M189" s="37">
        <v>336</v>
      </c>
      <c r="N189" s="42">
        <v>2</v>
      </c>
      <c r="O189" s="42">
        <v>2</v>
      </c>
      <c r="P189" s="194"/>
      <c r="Q189" s="194"/>
      <c r="R189" s="194"/>
      <c r="S189" s="194"/>
      <c r="T189" s="194"/>
      <c r="U189" s="194"/>
    </row>
    <row r="190" spans="2:21" ht="24.95" customHeight="1">
      <c r="B190" s="254"/>
      <c r="C190" s="172"/>
      <c r="D190" s="215"/>
      <c r="E190" s="225"/>
      <c r="F190" s="225"/>
      <c r="G190" s="225"/>
      <c r="H190" s="215"/>
      <c r="I190" s="215"/>
      <c r="J190" s="215"/>
      <c r="K190" s="215"/>
      <c r="L190" s="36">
        <v>99.236599999999996</v>
      </c>
      <c r="M190" s="37">
        <v>153</v>
      </c>
      <c r="N190" s="42">
        <v>0</v>
      </c>
      <c r="O190" s="42">
        <v>0</v>
      </c>
      <c r="P190" s="194"/>
      <c r="Q190" s="194"/>
      <c r="R190" s="194"/>
      <c r="S190" s="194"/>
      <c r="T190" s="194"/>
      <c r="U190" s="194"/>
    </row>
    <row r="191" spans="2:21" ht="24.95" customHeight="1">
      <c r="B191" s="254"/>
      <c r="C191" s="172"/>
      <c r="D191" s="215"/>
      <c r="E191" s="225"/>
      <c r="F191" s="225"/>
      <c r="G191" s="225"/>
      <c r="H191" s="215"/>
      <c r="I191" s="215"/>
      <c r="J191" s="215"/>
      <c r="K191" s="215"/>
      <c r="L191" s="36">
        <v>110.2366</v>
      </c>
      <c r="M191" s="37">
        <v>115</v>
      </c>
      <c r="N191" s="42">
        <v>0</v>
      </c>
      <c r="O191" s="42">
        <v>0</v>
      </c>
      <c r="P191" s="194"/>
      <c r="Q191" s="194"/>
      <c r="R191" s="194"/>
      <c r="S191" s="194"/>
      <c r="T191" s="194"/>
      <c r="U191" s="194"/>
    </row>
    <row r="192" spans="2:21" ht="24.95" customHeight="1">
      <c r="B192" s="254"/>
      <c r="C192" s="172"/>
      <c r="D192" s="215"/>
      <c r="E192" s="225"/>
      <c r="F192" s="225"/>
      <c r="G192" s="225"/>
      <c r="H192" s="215"/>
      <c r="I192" s="215"/>
      <c r="J192" s="215"/>
      <c r="K192" s="215"/>
      <c r="L192" s="36">
        <v>184.08439999999999</v>
      </c>
      <c r="M192" s="37">
        <v>6</v>
      </c>
      <c r="N192" s="42">
        <v>0</v>
      </c>
      <c r="O192" s="42">
        <v>0</v>
      </c>
      <c r="P192" s="194"/>
      <c r="Q192" s="194"/>
      <c r="R192" s="194"/>
      <c r="S192" s="194"/>
      <c r="T192" s="194"/>
      <c r="U192" s="194"/>
    </row>
    <row r="193" spans="2:22" ht="24.95" customHeight="1">
      <c r="B193" s="254"/>
      <c r="C193" s="172"/>
      <c r="D193" s="215"/>
      <c r="E193" s="225"/>
      <c r="F193" s="225"/>
      <c r="G193" s="225"/>
      <c r="H193" s="189" t="s">
        <v>19</v>
      </c>
      <c r="I193" s="190"/>
      <c r="J193" s="190"/>
      <c r="K193" s="190"/>
      <c r="L193" s="191"/>
      <c r="M193" s="15">
        <f>SUM(M188:M192)</f>
        <v>1532</v>
      </c>
      <c r="N193" s="15">
        <f>SUM(N188:N192)</f>
        <v>2</v>
      </c>
      <c r="O193" s="15">
        <f>SUM(O188:O192)</f>
        <v>2</v>
      </c>
      <c r="P193" s="214"/>
      <c r="Q193" s="214"/>
      <c r="R193" s="214"/>
      <c r="S193" s="214"/>
      <c r="T193" s="214"/>
      <c r="U193" s="214"/>
    </row>
    <row r="194" spans="2:22" ht="24.95" customHeight="1">
      <c r="B194" s="254"/>
      <c r="C194" s="172"/>
      <c r="D194" s="215" t="s">
        <v>95</v>
      </c>
      <c r="E194" s="224" t="s">
        <v>96</v>
      </c>
      <c r="F194" s="225"/>
      <c r="G194" s="225"/>
      <c r="H194" s="225" t="s">
        <v>219</v>
      </c>
      <c r="I194" s="224" t="s">
        <v>315</v>
      </c>
      <c r="J194" s="215" t="s">
        <v>37</v>
      </c>
      <c r="K194" s="215" t="s">
        <v>38</v>
      </c>
      <c r="L194" s="36" t="s">
        <v>97</v>
      </c>
      <c r="M194" s="37">
        <v>1</v>
      </c>
      <c r="N194" s="42">
        <v>1</v>
      </c>
      <c r="O194" s="42">
        <v>1</v>
      </c>
      <c r="P194" s="194" t="s">
        <v>220</v>
      </c>
      <c r="Q194" s="194" t="s">
        <v>221</v>
      </c>
      <c r="R194" s="194" t="s">
        <v>222</v>
      </c>
      <c r="S194" s="194" t="s">
        <v>223</v>
      </c>
      <c r="T194" s="194"/>
      <c r="U194" s="194" t="s">
        <v>316</v>
      </c>
    </row>
    <row r="195" spans="2:22" ht="24.95" customHeight="1">
      <c r="B195" s="254"/>
      <c r="C195" s="172"/>
      <c r="D195" s="215"/>
      <c r="E195" s="225"/>
      <c r="F195" s="225"/>
      <c r="G195" s="225"/>
      <c r="H195" s="225"/>
      <c r="I195" s="225"/>
      <c r="J195" s="215"/>
      <c r="K195" s="215"/>
      <c r="L195" s="36" t="s">
        <v>98</v>
      </c>
      <c r="M195" s="37">
        <v>14</v>
      </c>
      <c r="N195" s="42">
        <v>14</v>
      </c>
      <c r="O195" s="42">
        <v>14</v>
      </c>
      <c r="P195" s="194"/>
      <c r="Q195" s="194"/>
      <c r="R195" s="194"/>
      <c r="S195" s="194"/>
      <c r="T195" s="194"/>
      <c r="U195" s="194"/>
    </row>
    <row r="196" spans="2:22" ht="24.95" customHeight="1">
      <c r="B196" s="254"/>
      <c r="C196" s="172"/>
      <c r="D196" s="215"/>
      <c r="E196" s="225"/>
      <c r="F196" s="225"/>
      <c r="G196" s="225"/>
      <c r="H196" s="225"/>
      <c r="I196" s="225"/>
      <c r="J196" s="215"/>
      <c r="K196" s="215"/>
      <c r="L196" s="38" t="s">
        <v>99</v>
      </c>
      <c r="M196" s="37">
        <v>30</v>
      </c>
      <c r="N196" s="42">
        <v>28</v>
      </c>
      <c r="O196" s="42">
        <v>28</v>
      </c>
      <c r="P196" s="194"/>
      <c r="Q196" s="194"/>
      <c r="R196" s="194"/>
      <c r="S196" s="194"/>
      <c r="T196" s="194"/>
      <c r="U196" s="194"/>
    </row>
    <row r="197" spans="2:22" ht="24.95" customHeight="1">
      <c r="B197" s="254"/>
      <c r="C197" s="172"/>
      <c r="D197" s="215"/>
      <c r="E197" s="225"/>
      <c r="F197" s="225"/>
      <c r="G197" s="225"/>
      <c r="H197" s="225"/>
      <c r="I197" s="225"/>
      <c r="J197" s="215"/>
      <c r="K197" s="215"/>
      <c r="L197" s="38" t="s">
        <v>100</v>
      </c>
      <c r="M197" s="37">
        <v>15</v>
      </c>
      <c r="N197" s="42">
        <v>14</v>
      </c>
      <c r="O197" s="42">
        <v>14</v>
      </c>
      <c r="P197" s="194"/>
      <c r="Q197" s="194"/>
      <c r="R197" s="194"/>
      <c r="S197" s="194"/>
      <c r="T197" s="194"/>
      <c r="U197" s="194"/>
    </row>
    <row r="198" spans="2:22" ht="24.95" customHeight="1">
      <c r="B198" s="254"/>
      <c r="C198" s="172"/>
      <c r="D198" s="215"/>
      <c r="E198" s="225"/>
      <c r="F198" s="225"/>
      <c r="G198" s="225"/>
      <c r="H198" s="189" t="s">
        <v>19</v>
      </c>
      <c r="I198" s="190"/>
      <c r="J198" s="190"/>
      <c r="K198" s="190"/>
      <c r="L198" s="191"/>
      <c r="M198" s="15">
        <f>SUM(M194:M197)</f>
        <v>60</v>
      </c>
      <c r="N198" s="15">
        <f>SUM(N194:N197)</f>
        <v>57</v>
      </c>
      <c r="O198" s="15">
        <f>SUM(O194:O197)</f>
        <v>57</v>
      </c>
      <c r="P198" s="214"/>
      <c r="Q198" s="214"/>
      <c r="R198" s="214"/>
      <c r="S198" s="214"/>
      <c r="T198" s="214"/>
      <c r="U198" s="214"/>
    </row>
    <row r="199" spans="2:22" ht="24.95" customHeight="1">
      <c r="B199" s="254"/>
      <c r="C199" s="172"/>
      <c r="D199" s="215" t="s">
        <v>101</v>
      </c>
      <c r="E199" s="224" t="s">
        <v>102</v>
      </c>
      <c r="F199" s="225"/>
      <c r="G199" s="225"/>
      <c r="H199" s="225" t="s">
        <v>224</v>
      </c>
      <c r="I199" s="224" t="s">
        <v>225</v>
      </c>
      <c r="J199" s="215" t="s">
        <v>37</v>
      </c>
      <c r="K199" s="215" t="s">
        <v>38</v>
      </c>
      <c r="L199" s="36" t="s">
        <v>103</v>
      </c>
      <c r="M199" s="37">
        <v>32</v>
      </c>
      <c r="N199" s="42">
        <v>8</v>
      </c>
      <c r="O199" s="42">
        <v>8</v>
      </c>
      <c r="P199" s="194" t="s">
        <v>226</v>
      </c>
      <c r="Q199" s="194" t="s">
        <v>227</v>
      </c>
      <c r="R199" s="194" t="s">
        <v>228</v>
      </c>
      <c r="S199" s="194" t="s">
        <v>75</v>
      </c>
      <c r="T199" s="194"/>
      <c r="U199" s="194" t="s">
        <v>316</v>
      </c>
    </row>
    <row r="200" spans="2:22" ht="24.95" customHeight="1">
      <c r="B200" s="254"/>
      <c r="C200" s="172"/>
      <c r="D200" s="215"/>
      <c r="E200" s="225"/>
      <c r="F200" s="225"/>
      <c r="G200" s="225"/>
      <c r="H200" s="225"/>
      <c r="I200" s="225"/>
      <c r="J200" s="215"/>
      <c r="K200" s="215"/>
      <c r="L200" s="36" t="s">
        <v>104</v>
      </c>
      <c r="M200" s="37">
        <v>108</v>
      </c>
      <c r="N200" s="42">
        <v>10</v>
      </c>
      <c r="O200" s="42">
        <v>10</v>
      </c>
      <c r="P200" s="194"/>
      <c r="Q200" s="194"/>
      <c r="R200" s="194"/>
      <c r="S200" s="194"/>
      <c r="T200" s="194"/>
      <c r="U200" s="194"/>
    </row>
    <row r="201" spans="2:22" ht="24.95" customHeight="1">
      <c r="B201" s="254"/>
      <c r="C201" s="172"/>
      <c r="D201" s="215"/>
      <c r="E201" s="225"/>
      <c r="F201" s="225"/>
      <c r="G201" s="225"/>
      <c r="H201" s="225"/>
      <c r="I201" s="225"/>
      <c r="J201" s="215"/>
      <c r="K201" s="215"/>
      <c r="L201" s="38">
        <v>84.89</v>
      </c>
      <c r="M201" s="37">
        <v>346</v>
      </c>
      <c r="N201" s="42">
        <v>23</v>
      </c>
      <c r="O201" s="42">
        <v>23</v>
      </c>
      <c r="P201" s="194"/>
      <c r="Q201" s="194"/>
      <c r="R201" s="194"/>
      <c r="S201" s="194"/>
      <c r="T201" s="194"/>
      <c r="U201" s="194"/>
    </row>
    <row r="202" spans="2:22" ht="24.95" customHeight="1">
      <c r="B202" s="254"/>
      <c r="C202" s="172"/>
      <c r="D202" s="215"/>
      <c r="E202" s="225"/>
      <c r="F202" s="225"/>
      <c r="G202" s="225"/>
      <c r="H202" s="189" t="s">
        <v>19</v>
      </c>
      <c r="I202" s="190"/>
      <c r="J202" s="190"/>
      <c r="K202" s="190"/>
      <c r="L202" s="191"/>
      <c r="M202" s="15">
        <f>SUM(M199:M201)</f>
        <v>486</v>
      </c>
      <c r="N202" s="15">
        <f>SUM(N199:N201)</f>
        <v>41</v>
      </c>
      <c r="O202" s="15">
        <v>41</v>
      </c>
      <c r="P202" s="214"/>
      <c r="Q202" s="214"/>
      <c r="R202" s="214"/>
      <c r="S202" s="214"/>
      <c r="T202" s="214"/>
      <c r="U202" s="214"/>
    </row>
    <row r="203" spans="2:22" ht="24.95" customHeight="1">
      <c r="B203" s="331" t="s">
        <v>26</v>
      </c>
      <c r="C203" s="332"/>
      <c r="D203" s="332"/>
      <c r="E203" s="332"/>
      <c r="F203" s="332"/>
      <c r="G203" s="332"/>
      <c r="H203" s="332"/>
      <c r="I203" s="332"/>
      <c r="J203" s="332"/>
      <c r="K203" s="332"/>
      <c r="L203" s="333"/>
      <c r="M203" s="7">
        <f>SUM(M202,M198,M193,M187,M184,M180)</f>
        <v>2370</v>
      </c>
      <c r="N203" s="28">
        <f t="shared" ref="N203:O203" si="8">SUM(N202,N198,N193,N187,N184,N180)</f>
        <v>128</v>
      </c>
      <c r="O203" s="28">
        <f t="shared" si="8"/>
        <v>128</v>
      </c>
      <c r="P203" s="8"/>
      <c r="Q203" s="8"/>
      <c r="R203" s="70"/>
      <c r="S203" s="70"/>
      <c r="T203" s="70"/>
      <c r="U203" s="70"/>
    </row>
    <row r="204" spans="2:22" ht="24.95" customHeight="1">
      <c r="B204" s="292" t="s">
        <v>34</v>
      </c>
      <c r="C204" s="171" t="s">
        <v>122</v>
      </c>
      <c r="D204" s="279" t="s">
        <v>106</v>
      </c>
      <c r="E204" s="282" t="s">
        <v>107</v>
      </c>
      <c r="F204" s="283"/>
      <c r="G204" s="284"/>
      <c r="H204" s="267" t="s">
        <v>108</v>
      </c>
      <c r="I204" s="267" t="s">
        <v>109</v>
      </c>
      <c r="J204" s="269" t="s">
        <v>24</v>
      </c>
      <c r="K204" s="269" t="s">
        <v>25</v>
      </c>
      <c r="L204" s="43">
        <v>59.893700000000003</v>
      </c>
      <c r="M204" s="44">
        <v>188</v>
      </c>
      <c r="N204" s="16">
        <v>0</v>
      </c>
      <c r="O204" s="16">
        <v>0</v>
      </c>
      <c r="P204" s="165" t="s">
        <v>235</v>
      </c>
      <c r="Q204" s="165" t="s">
        <v>236</v>
      </c>
      <c r="R204" s="165" t="s">
        <v>237</v>
      </c>
      <c r="S204" s="293" t="s">
        <v>42</v>
      </c>
      <c r="T204" s="322"/>
      <c r="U204" s="165" t="s">
        <v>37</v>
      </c>
    </row>
    <row r="205" spans="2:22" ht="24.95" customHeight="1">
      <c r="B205" s="233"/>
      <c r="C205" s="172"/>
      <c r="D205" s="280"/>
      <c r="E205" s="285"/>
      <c r="F205" s="286"/>
      <c r="G205" s="287"/>
      <c r="H205" s="268"/>
      <c r="I205" s="268"/>
      <c r="J205" s="268"/>
      <c r="K205" s="268"/>
      <c r="L205" s="43">
        <v>84.988799999999998</v>
      </c>
      <c r="M205" s="32">
        <v>294</v>
      </c>
      <c r="N205" s="16">
        <v>5</v>
      </c>
      <c r="O205" s="16">
        <v>5</v>
      </c>
      <c r="P205" s="166"/>
      <c r="Q205" s="166"/>
      <c r="R205" s="166"/>
      <c r="S205" s="294"/>
      <c r="T205" s="323"/>
      <c r="U205" s="166"/>
    </row>
    <row r="206" spans="2:22" ht="24.95" customHeight="1">
      <c r="B206" s="233"/>
      <c r="C206" s="172"/>
      <c r="D206" s="280"/>
      <c r="E206" s="285"/>
      <c r="F206" s="286"/>
      <c r="G206" s="287"/>
      <c r="H206" s="268"/>
      <c r="I206" s="268"/>
      <c r="J206" s="268"/>
      <c r="K206" s="268"/>
      <c r="L206" s="43">
        <v>84.805999999999997</v>
      </c>
      <c r="M206" s="32">
        <v>114</v>
      </c>
      <c r="N206" s="16">
        <v>7</v>
      </c>
      <c r="O206" s="16">
        <v>7</v>
      </c>
      <c r="P206" s="166"/>
      <c r="Q206" s="166"/>
      <c r="R206" s="166"/>
      <c r="S206" s="294"/>
      <c r="T206" s="323"/>
      <c r="U206" s="166"/>
    </row>
    <row r="207" spans="2:22" ht="24.95" customHeight="1">
      <c r="B207" s="233"/>
      <c r="C207" s="172"/>
      <c r="D207" s="281"/>
      <c r="E207" s="288"/>
      <c r="F207" s="289"/>
      <c r="G207" s="290"/>
      <c r="H207" s="169" t="s">
        <v>19</v>
      </c>
      <c r="I207" s="169"/>
      <c r="J207" s="169"/>
      <c r="K207" s="169"/>
      <c r="L207" s="272"/>
      <c r="M207" s="15">
        <f>SUM(M204:M206)</f>
        <v>596</v>
      </c>
      <c r="N207" s="15">
        <f>SUM(N204:N206)</f>
        <v>12</v>
      </c>
      <c r="O207" s="15">
        <f>SUM(O204:O206)</f>
        <v>12</v>
      </c>
      <c r="P207" s="167"/>
      <c r="Q207" s="167"/>
      <c r="R207" s="167"/>
      <c r="S207" s="295"/>
      <c r="T207" s="324"/>
      <c r="U207" s="167"/>
    </row>
    <row r="208" spans="2:22" ht="24.95" customHeight="1">
      <c r="B208" s="233"/>
      <c r="C208" s="172"/>
      <c r="D208" s="279" t="s">
        <v>106</v>
      </c>
      <c r="E208" s="282" t="s">
        <v>110</v>
      </c>
      <c r="F208" s="283"/>
      <c r="G208" s="284"/>
      <c r="H208" s="267" t="s">
        <v>111</v>
      </c>
      <c r="I208" s="267" t="s">
        <v>109</v>
      </c>
      <c r="J208" s="269" t="s">
        <v>24</v>
      </c>
      <c r="K208" s="269" t="s">
        <v>25</v>
      </c>
      <c r="L208" s="43">
        <v>74.819999999999993</v>
      </c>
      <c r="M208" s="44">
        <v>65</v>
      </c>
      <c r="N208" s="391" t="s">
        <v>401</v>
      </c>
      <c r="O208" s="392"/>
      <c r="P208" s="165" t="s">
        <v>238</v>
      </c>
      <c r="Q208" s="165" t="s">
        <v>239</v>
      </c>
      <c r="R208" s="165" t="s">
        <v>240</v>
      </c>
      <c r="S208" s="293" t="s">
        <v>42</v>
      </c>
      <c r="T208" s="276"/>
      <c r="U208" s="165" t="s">
        <v>24</v>
      </c>
      <c r="V208" s="270" t="s">
        <v>115</v>
      </c>
    </row>
    <row r="209" spans="2:22" ht="24.95" customHeight="1">
      <c r="B209" s="233"/>
      <c r="C209" s="172"/>
      <c r="D209" s="280"/>
      <c r="E209" s="285"/>
      <c r="F209" s="286"/>
      <c r="G209" s="287"/>
      <c r="H209" s="291"/>
      <c r="I209" s="291"/>
      <c r="J209" s="268"/>
      <c r="K209" s="268"/>
      <c r="L209" s="43">
        <v>74.75</v>
      </c>
      <c r="M209" s="44">
        <v>24</v>
      </c>
      <c r="N209" s="393"/>
      <c r="O209" s="394"/>
      <c r="P209" s="166"/>
      <c r="Q209" s="166"/>
      <c r="R209" s="166"/>
      <c r="S209" s="294"/>
      <c r="T209" s="277"/>
      <c r="U209" s="166"/>
      <c r="V209" s="271"/>
    </row>
    <row r="210" spans="2:22" ht="24.95" customHeight="1">
      <c r="B210" s="233"/>
      <c r="C210" s="172"/>
      <c r="D210" s="280"/>
      <c r="E210" s="285"/>
      <c r="F210" s="286"/>
      <c r="G210" s="287"/>
      <c r="H210" s="291"/>
      <c r="I210" s="291"/>
      <c r="J210" s="268"/>
      <c r="K210" s="268"/>
      <c r="L210" s="43">
        <v>84.7</v>
      </c>
      <c r="M210" s="44">
        <v>335</v>
      </c>
      <c r="N210" s="393"/>
      <c r="O210" s="394"/>
      <c r="P210" s="166"/>
      <c r="Q210" s="166"/>
      <c r="R210" s="166"/>
      <c r="S210" s="294"/>
      <c r="T210" s="277"/>
      <c r="U210" s="166"/>
      <c r="V210" s="271"/>
    </row>
    <row r="211" spans="2:22" ht="24.95" customHeight="1">
      <c r="B211" s="233"/>
      <c r="C211" s="172"/>
      <c r="D211" s="280"/>
      <c r="E211" s="285"/>
      <c r="F211" s="286"/>
      <c r="G211" s="287"/>
      <c r="H211" s="291"/>
      <c r="I211" s="291"/>
      <c r="J211" s="268"/>
      <c r="K211" s="268"/>
      <c r="L211" s="43">
        <v>84.98</v>
      </c>
      <c r="M211" s="32">
        <v>66</v>
      </c>
      <c r="N211" s="393"/>
      <c r="O211" s="394"/>
      <c r="P211" s="166"/>
      <c r="Q211" s="166"/>
      <c r="R211" s="166"/>
      <c r="S211" s="294"/>
      <c r="T211" s="277"/>
      <c r="U211" s="166"/>
      <c r="V211" s="271"/>
    </row>
    <row r="212" spans="2:22" ht="24.95" customHeight="1">
      <c r="B212" s="233"/>
      <c r="C212" s="172"/>
      <c r="D212" s="280"/>
      <c r="E212" s="285"/>
      <c r="F212" s="286"/>
      <c r="G212" s="287"/>
      <c r="H212" s="291"/>
      <c r="I212" s="291"/>
      <c r="J212" s="268"/>
      <c r="K212" s="268"/>
      <c r="L212" s="43">
        <v>84.73</v>
      </c>
      <c r="M212" s="45">
        <v>21</v>
      </c>
      <c r="N212" s="393"/>
      <c r="O212" s="394"/>
      <c r="P212" s="166"/>
      <c r="Q212" s="166"/>
      <c r="R212" s="166"/>
      <c r="S212" s="294"/>
      <c r="T212" s="277"/>
      <c r="U212" s="166"/>
      <c r="V212" s="271"/>
    </row>
    <row r="213" spans="2:22" ht="24.95" customHeight="1">
      <c r="B213" s="233"/>
      <c r="C213" s="172"/>
      <c r="D213" s="280"/>
      <c r="E213" s="285"/>
      <c r="F213" s="286"/>
      <c r="G213" s="287"/>
      <c r="H213" s="291"/>
      <c r="I213" s="291"/>
      <c r="J213" s="268"/>
      <c r="K213" s="268"/>
      <c r="L213" s="43">
        <v>112.66</v>
      </c>
      <c r="M213" s="32">
        <v>68</v>
      </c>
      <c r="N213" s="393"/>
      <c r="O213" s="394"/>
      <c r="P213" s="166"/>
      <c r="Q213" s="166"/>
      <c r="R213" s="166"/>
      <c r="S213" s="294"/>
      <c r="T213" s="277"/>
      <c r="U213" s="166"/>
      <c r="V213" s="271"/>
    </row>
    <row r="214" spans="2:22" ht="24.95" customHeight="1">
      <c r="B214" s="233"/>
      <c r="C214" s="172"/>
      <c r="D214" s="280"/>
      <c r="E214" s="285"/>
      <c r="F214" s="286"/>
      <c r="G214" s="287"/>
      <c r="H214" s="291"/>
      <c r="I214" s="291"/>
      <c r="J214" s="268"/>
      <c r="K214" s="268"/>
      <c r="L214" s="43">
        <v>144.13</v>
      </c>
      <c r="M214" s="44">
        <v>6</v>
      </c>
      <c r="N214" s="393"/>
      <c r="O214" s="394"/>
      <c r="P214" s="166"/>
      <c r="Q214" s="166"/>
      <c r="R214" s="166"/>
      <c r="S214" s="294"/>
      <c r="T214" s="277"/>
      <c r="U214" s="166"/>
      <c r="V214" s="271"/>
    </row>
    <row r="215" spans="2:22" ht="24.95" customHeight="1">
      <c r="B215" s="233"/>
      <c r="C215" s="172"/>
      <c r="D215" s="280"/>
      <c r="E215" s="285"/>
      <c r="F215" s="286"/>
      <c r="G215" s="287"/>
      <c r="H215" s="268"/>
      <c r="I215" s="268"/>
      <c r="J215" s="268"/>
      <c r="K215" s="268"/>
      <c r="L215" s="43">
        <v>184.19</v>
      </c>
      <c r="M215" s="32">
        <v>2</v>
      </c>
      <c r="N215" s="395"/>
      <c r="O215" s="396"/>
      <c r="P215" s="166"/>
      <c r="Q215" s="166"/>
      <c r="R215" s="166"/>
      <c r="S215" s="294"/>
      <c r="T215" s="277"/>
      <c r="U215" s="166"/>
      <c r="V215" s="271"/>
    </row>
    <row r="216" spans="2:22" ht="24.95" customHeight="1">
      <c r="B216" s="233"/>
      <c r="C216" s="172"/>
      <c r="D216" s="281"/>
      <c r="E216" s="288"/>
      <c r="F216" s="289"/>
      <c r="G216" s="290"/>
      <c r="H216" s="169" t="s">
        <v>19</v>
      </c>
      <c r="I216" s="169"/>
      <c r="J216" s="169"/>
      <c r="K216" s="169"/>
      <c r="L216" s="272"/>
      <c r="M216" s="15">
        <f>SUM(M208:M215)</f>
        <v>587</v>
      </c>
      <c r="N216" s="15">
        <f t="shared" ref="N216:O216" si="9">SUM(N208:N215)</f>
        <v>0</v>
      </c>
      <c r="O216" s="15">
        <f t="shared" si="9"/>
        <v>0</v>
      </c>
      <c r="P216" s="167"/>
      <c r="Q216" s="167"/>
      <c r="R216" s="167"/>
      <c r="S216" s="295"/>
      <c r="T216" s="278"/>
      <c r="U216" s="167"/>
      <c r="V216" s="271"/>
    </row>
    <row r="217" spans="2:22" ht="24.95" customHeight="1">
      <c r="B217" s="233"/>
      <c r="C217" s="172"/>
      <c r="D217" s="212" t="s">
        <v>106</v>
      </c>
      <c r="E217" s="177" t="s">
        <v>112</v>
      </c>
      <c r="F217" s="178"/>
      <c r="G217" s="179"/>
      <c r="H217" s="212" t="s">
        <v>111</v>
      </c>
      <c r="I217" s="212" t="s">
        <v>109</v>
      </c>
      <c r="J217" s="213" t="s">
        <v>24</v>
      </c>
      <c r="K217" s="213" t="s">
        <v>25</v>
      </c>
      <c r="L217" s="43">
        <v>74.819999999999993</v>
      </c>
      <c r="M217" s="47">
        <v>65</v>
      </c>
      <c r="N217" s="391" t="s">
        <v>401</v>
      </c>
      <c r="O217" s="392"/>
      <c r="P217" s="194" t="s">
        <v>238</v>
      </c>
      <c r="Q217" s="194" t="s">
        <v>239</v>
      </c>
      <c r="R217" s="194" t="s">
        <v>240</v>
      </c>
      <c r="S217" s="194" t="s">
        <v>42</v>
      </c>
      <c r="T217" s="276"/>
      <c r="U217" s="165" t="s">
        <v>263</v>
      </c>
      <c r="V217" s="270" t="s">
        <v>115</v>
      </c>
    </row>
    <row r="218" spans="2:22" ht="24.95" customHeight="1">
      <c r="B218" s="233"/>
      <c r="C218" s="172"/>
      <c r="D218" s="273"/>
      <c r="E218" s="180"/>
      <c r="F218" s="181"/>
      <c r="G218" s="182"/>
      <c r="H218" s="273"/>
      <c r="I218" s="273"/>
      <c r="J218" s="275"/>
      <c r="K218" s="275"/>
      <c r="L218" s="43">
        <v>74.75</v>
      </c>
      <c r="M218" s="48">
        <v>24</v>
      </c>
      <c r="N218" s="393"/>
      <c r="O218" s="394"/>
      <c r="P218" s="194"/>
      <c r="Q218" s="194"/>
      <c r="R218" s="194"/>
      <c r="S218" s="194"/>
      <c r="T218" s="277"/>
      <c r="U218" s="166"/>
      <c r="V218" s="271"/>
    </row>
    <row r="219" spans="2:22" ht="24.95" customHeight="1">
      <c r="B219" s="233"/>
      <c r="C219" s="172"/>
      <c r="D219" s="273"/>
      <c r="E219" s="180"/>
      <c r="F219" s="181"/>
      <c r="G219" s="182"/>
      <c r="H219" s="273"/>
      <c r="I219" s="273"/>
      <c r="J219" s="275"/>
      <c r="K219" s="275"/>
      <c r="L219" s="43">
        <v>84.7</v>
      </c>
      <c r="M219" s="48">
        <v>332</v>
      </c>
      <c r="N219" s="393"/>
      <c r="O219" s="394"/>
      <c r="P219" s="194"/>
      <c r="Q219" s="194"/>
      <c r="R219" s="194"/>
      <c r="S219" s="194"/>
      <c r="T219" s="277"/>
      <c r="U219" s="166"/>
      <c r="V219" s="271"/>
    </row>
    <row r="220" spans="2:22" ht="24.95" customHeight="1">
      <c r="B220" s="233"/>
      <c r="C220" s="172"/>
      <c r="D220" s="273"/>
      <c r="E220" s="180"/>
      <c r="F220" s="181"/>
      <c r="G220" s="182"/>
      <c r="H220" s="273"/>
      <c r="I220" s="273"/>
      <c r="J220" s="275"/>
      <c r="K220" s="275"/>
      <c r="L220" s="43">
        <v>84.98</v>
      </c>
      <c r="M220" s="48">
        <v>114</v>
      </c>
      <c r="N220" s="393"/>
      <c r="O220" s="394"/>
      <c r="P220" s="194"/>
      <c r="Q220" s="194"/>
      <c r="R220" s="194"/>
      <c r="S220" s="194"/>
      <c r="T220" s="277"/>
      <c r="U220" s="166"/>
      <c r="V220" s="271"/>
    </row>
    <row r="221" spans="2:22" ht="24.95" customHeight="1">
      <c r="B221" s="233"/>
      <c r="C221" s="172"/>
      <c r="D221" s="273"/>
      <c r="E221" s="180"/>
      <c r="F221" s="181"/>
      <c r="G221" s="182"/>
      <c r="H221" s="273"/>
      <c r="I221" s="273"/>
      <c r="J221" s="275"/>
      <c r="K221" s="275"/>
      <c r="L221" s="43">
        <v>112.66</v>
      </c>
      <c r="M221" s="48">
        <v>88</v>
      </c>
      <c r="N221" s="395"/>
      <c r="O221" s="396"/>
      <c r="P221" s="194"/>
      <c r="Q221" s="194"/>
      <c r="R221" s="194"/>
      <c r="S221" s="194"/>
      <c r="T221" s="277"/>
      <c r="U221" s="166"/>
      <c r="V221" s="271"/>
    </row>
    <row r="222" spans="2:22" ht="24.95" customHeight="1">
      <c r="B222" s="234"/>
      <c r="C222" s="173"/>
      <c r="D222" s="274"/>
      <c r="E222" s="183"/>
      <c r="F222" s="184"/>
      <c r="G222" s="185"/>
      <c r="H222" s="169" t="s">
        <v>19</v>
      </c>
      <c r="I222" s="169"/>
      <c r="J222" s="169"/>
      <c r="K222" s="169"/>
      <c r="L222" s="169"/>
      <c r="M222" s="15">
        <f>SUM(M217:M221)</f>
        <v>623</v>
      </c>
      <c r="N222" s="15">
        <f t="shared" ref="N222:O222" si="10">SUM(N217:N221)</f>
        <v>0</v>
      </c>
      <c r="O222" s="15">
        <f t="shared" si="10"/>
        <v>0</v>
      </c>
      <c r="P222" s="214"/>
      <c r="Q222" s="214"/>
      <c r="R222" s="214"/>
      <c r="S222" s="214"/>
      <c r="T222" s="278"/>
      <c r="U222" s="167"/>
      <c r="V222" s="271"/>
    </row>
    <row r="223" spans="2:22" ht="24.95" customHeight="1">
      <c r="B223" s="331" t="s">
        <v>26</v>
      </c>
      <c r="C223" s="332"/>
      <c r="D223" s="332"/>
      <c r="E223" s="332"/>
      <c r="F223" s="332"/>
      <c r="G223" s="332"/>
      <c r="H223" s="332"/>
      <c r="I223" s="332"/>
      <c r="J223" s="332"/>
      <c r="K223" s="332"/>
      <c r="L223" s="333"/>
      <c r="M223" s="7">
        <f>M222+M216+M207</f>
        <v>1806</v>
      </c>
      <c r="N223" s="7">
        <f t="shared" ref="N223:O223" si="11">N222+N216+N207</f>
        <v>12</v>
      </c>
      <c r="O223" s="7">
        <f t="shared" si="11"/>
        <v>12</v>
      </c>
      <c r="P223" s="8"/>
      <c r="Q223" s="8"/>
      <c r="R223" s="69"/>
      <c r="S223" s="69"/>
      <c r="T223" s="71"/>
      <c r="U223" s="69"/>
    </row>
    <row r="224" spans="2:22" ht="24.95" customHeight="1">
      <c r="B224" s="296" t="s">
        <v>34</v>
      </c>
      <c r="C224" s="219" t="s">
        <v>117</v>
      </c>
      <c r="D224" s="212" t="s">
        <v>118</v>
      </c>
      <c r="E224" s="235" t="s">
        <v>119</v>
      </c>
      <c r="F224" s="298"/>
      <c r="G224" s="298"/>
      <c r="H224" s="212" t="s">
        <v>255</v>
      </c>
      <c r="I224" s="212" t="s">
        <v>256</v>
      </c>
      <c r="J224" s="213" t="s">
        <v>37</v>
      </c>
      <c r="K224" s="213" t="s">
        <v>38</v>
      </c>
      <c r="L224" s="20">
        <v>84.840299999999999</v>
      </c>
      <c r="M224" s="16">
        <v>39</v>
      </c>
      <c r="N224" s="16">
        <v>4</v>
      </c>
      <c r="O224" s="16">
        <v>4</v>
      </c>
      <c r="P224" s="194" t="s">
        <v>229</v>
      </c>
      <c r="Q224" s="194" t="s">
        <v>230</v>
      </c>
      <c r="R224" s="194" t="s">
        <v>231</v>
      </c>
      <c r="S224" s="299" t="s">
        <v>42</v>
      </c>
      <c r="T224" s="308"/>
      <c r="U224" s="304" t="s">
        <v>37</v>
      </c>
    </row>
    <row r="225" spans="1:21" ht="24.95" customHeight="1">
      <c r="B225" s="297"/>
      <c r="C225" s="219"/>
      <c r="D225" s="298"/>
      <c r="E225" s="298"/>
      <c r="F225" s="298"/>
      <c r="G225" s="298"/>
      <c r="H225" s="298"/>
      <c r="I225" s="298"/>
      <c r="J225" s="298"/>
      <c r="K225" s="298"/>
      <c r="L225" s="20">
        <v>78.819199999999995</v>
      </c>
      <c r="M225" s="16">
        <v>13</v>
      </c>
      <c r="N225" s="16">
        <v>6</v>
      </c>
      <c r="O225" s="16">
        <v>6</v>
      </c>
      <c r="P225" s="194"/>
      <c r="Q225" s="194"/>
      <c r="R225" s="194"/>
      <c r="S225" s="299"/>
      <c r="T225" s="309"/>
      <c r="U225" s="316"/>
    </row>
    <row r="226" spans="1:21" ht="24.95" customHeight="1">
      <c r="B226" s="297"/>
      <c r="C226" s="219"/>
      <c r="D226" s="298"/>
      <c r="E226" s="298"/>
      <c r="F226" s="298"/>
      <c r="G226" s="298"/>
      <c r="H226" s="169" t="s">
        <v>19</v>
      </c>
      <c r="I226" s="169"/>
      <c r="J226" s="169"/>
      <c r="K226" s="169"/>
      <c r="L226" s="169"/>
      <c r="M226" s="50">
        <f>SUM(M224:M225)</f>
        <v>52</v>
      </c>
      <c r="N226" s="50">
        <f t="shared" ref="N226:O226" si="12">SUM(N224:N225)</f>
        <v>10</v>
      </c>
      <c r="O226" s="50">
        <f t="shared" si="12"/>
        <v>10</v>
      </c>
      <c r="P226" s="194"/>
      <c r="Q226" s="194"/>
      <c r="R226" s="194"/>
      <c r="S226" s="299"/>
      <c r="T226" s="310"/>
      <c r="U226" s="316"/>
    </row>
    <row r="227" spans="1:21" ht="24.95" customHeight="1">
      <c r="B227" s="297"/>
      <c r="C227" s="219"/>
      <c r="D227" s="302" t="s">
        <v>120</v>
      </c>
      <c r="E227" s="302" t="s">
        <v>121</v>
      </c>
      <c r="F227" s="303"/>
      <c r="G227" s="303"/>
      <c r="H227" s="192" t="s">
        <v>257</v>
      </c>
      <c r="I227" s="192" t="s">
        <v>258</v>
      </c>
      <c r="J227" s="193" t="s">
        <v>37</v>
      </c>
      <c r="K227" s="193" t="s">
        <v>38</v>
      </c>
      <c r="L227" s="20">
        <v>84.9602</v>
      </c>
      <c r="M227" s="49">
        <v>34</v>
      </c>
      <c r="N227" s="49">
        <v>9</v>
      </c>
      <c r="O227" s="49">
        <v>6</v>
      </c>
      <c r="P227" s="299" t="s">
        <v>232</v>
      </c>
      <c r="Q227" s="299" t="s">
        <v>233</v>
      </c>
      <c r="R227" s="299" t="s">
        <v>234</v>
      </c>
      <c r="S227" s="299" t="s">
        <v>42</v>
      </c>
      <c r="T227" s="308"/>
      <c r="U227" s="316"/>
    </row>
    <row r="228" spans="1:21" ht="24.95" customHeight="1">
      <c r="B228" s="297"/>
      <c r="C228" s="219"/>
      <c r="D228" s="303"/>
      <c r="E228" s="303"/>
      <c r="F228" s="303"/>
      <c r="G228" s="303"/>
      <c r="H228" s="219"/>
      <c r="I228" s="219"/>
      <c r="J228" s="219"/>
      <c r="K228" s="219"/>
      <c r="L228" s="20">
        <v>84.975200000000001</v>
      </c>
      <c r="M228" s="49">
        <v>17</v>
      </c>
      <c r="N228" s="49">
        <v>2</v>
      </c>
      <c r="O228" s="49">
        <v>2</v>
      </c>
      <c r="P228" s="300"/>
      <c r="Q228" s="300"/>
      <c r="R228" s="300"/>
      <c r="S228" s="300"/>
      <c r="T228" s="309"/>
      <c r="U228" s="316"/>
    </row>
    <row r="229" spans="1:21" ht="24.95" customHeight="1">
      <c r="B229" s="297"/>
      <c r="C229" s="219"/>
      <c r="D229" s="303"/>
      <c r="E229" s="303"/>
      <c r="F229" s="303"/>
      <c r="G229" s="303"/>
      <c r="H229" s="219"/>
      <c r="I229" s="219"/>
      <c r="J229" s="219"/>
      <c r="K229" s="219"/>
      <c r="L229" s="20">
        <v>72.423699999999997</v>
      </c>
      <c r="M229" s="49">
        <v>17</v>
      </c>
      <c r="N229" s="49">
        <v>9</v>
      </c>
      <c r="O229" s="49">
        <v>9</v>
      </c>
      <c r="P229" s="300"/>
      <c r="Q229" s="300"/>
      <c r="R229" s="300"/>
      <c r="S229" s="300"/>
      <c r="T229" s="309"/>
      <c r="U229" s="316"/>
    </row>
    <row r="230" spans="1:21" ht="24.95" customHeight="1">
      <c r="B230" s="297"/>
      <c r="C230" s="301"/>
      <c r="D230" s="304"/>
      <c r="E230" s="304"/>
      <c r="F230" s="304"/>
      <c r="G230" s="304"/>
      <c r="H230" s="272" t="s">
        <v>19</v>
      </c>
      <c r="I230" s="272"/>
      <c r="J230" s="272"/>
      <c r="K230" s="272"/>
      <c r="L230" s="272"/>
      <c r="M230" s="50">
        <f>SUM(M227:M229)</f>
        <v>68</v>
      </c>
      <c r="N230" s="50">
        <f>SUM(N227:N229)</f>
        <v>20</v>
      </c>
      <c r="O230" s="50">
        <f>SUM(O227:O229)</f>
        <v>17</v>
      </c>
      <c r="P230" s="300"/>
      <c r="Q230" s="300"/>
      <c r="R230" s="300"/>
      <c r="S230" s="300"/>
      <c r="T230" s="310"/>
      <c r="U230" s="317"/>
    </row>
    <row r="231" spans="1:21" ht="24.95" customHeight="1">
      <c r="B231" s="206" t="s">
        <v>26</v>
      </c>
      <c r="C231" s="207"/>
      <c r="D231" s="207"/>
      <c r="E231" s="207"/>
      <c r="F231" s="207"/>
      <c r="G231" s="207"/>
      <c r="H231" s="207"/>
      <c r="I231" s="207"/>
      <c r="J231" s="207"/>
      <c r="K231" s="207"/>
      <c r="L231" s="208"/>
      <c r="M231" s="7">
        <f>M226+M230</f>
        <v>120</v>
      </c>
      <c r="N231" s="7">
        <f t="shared" ref="N231:O231" si="13">N226+N230</f>
        <v>30</v>
      </c>
      <c r="O231" s="7">
        <f t="shared" si="13"/>
        <v>27</v>
      </c>
      <c r="P231" s="8"/>
      <c r="Q231" s="8"/>
      <c r="R231" s="69"/>
      <c r="S231" s="69"/>
      <c r="T231" s="71"/>
      <c r="U231" s="69"/>
    </row>
    <row r="232" spans="1:21" s="13" customFormat="1" ht="24.95" customHeight="1">
      <c r="A232" s="14"/>
      <c r="B232" s="296" t="s">
        <v>178</v>
      </c>
      <c r="C232" s="172" t="s">
        <v>177</v>
      </c>
      <c r="D232" s="175" t="s">
        <v>179</v>
      </c>
      <c r="E232" s="180" t="s">
        <v>180</v>
      </c>
      <c r="F232" s="181"/>
      <c r="G232" s="182"/>
      <c r="H232" s="174" t="s">
        <v>181</v>
      </c>
      <c r="I232" s="174" t="s">
        <v>182</v>
      </c>
      <c r="J232" s="171" t="s">
        <v>24</v>
      </c>
      <c r="K232" s="171" t="s">
        <v>25</v>
      </c>
      <c r="L232" s="311">
        <v>84</v>
      </c>
      <c r="M232" s="305">
        <v>116</v>
      </c>
      <c r="N232" s="305">
        <v>47</v>
      </c>
      <c r="O232" s="305">
        <v>37</v>
      </c>
      <c r="P232" s="165" t="s">
        <v>183</v>
      </c>
      <c r="Q232" s="293"/>
      <c r="R232" s="165" t="s">
        <v>184</v>
      </c>
      <c r="S232" s="165" t="s">
        <v>287</v>
      </c>
      <c r="T232" s="293"/>
      <c r="U232" s="165" t="s">
        <v>24</v>
      </c>
    </row>
    <row r="233" spans="1:21" s="13" customFormat="1" ht="24.95" customHeight="1">
      <c r="A233" s="14"/>
      <c r="B233" s="328"/>
      <c r="C233" s="172"/>
      <c r="D233" s="175"/>
      <c r="E233" s="180"/>
      <c r="F233" s="181"/>
      <c r="G233" s="182"/>
      <c r="H233" s="175"/>
      <c r="I233" s="175"/>
      <c r="J233" s="172"/>
      <c r="K233" s="172"/>
      <c r="L233" s="312"/>
      <c r="M233" s="306"/>
      <c r="N233" s="306"/>
      <c r="O233" s="306"/>
      <c r="P233" s="166"/>
      <c r="Q233" s="294"/>
      <c r="R233" s="166"/>
      <c r="S233" s="166"/>
      <c r="T233" s="294"/>
      <c r="U233" s="166"/>
    </row>
    <row r="234" spans="1:21" s="13" customFormat="1" ht="24.95" customHeight="1">
      <c r="A234" s="14"/>
      <c r="B234" s="328"/>
      <c r="C234" s="172"/>
      <c r="D234" s="175"/>
      <c r="E234" s="180"/>
      <c r="F234" s="181"/>
      <c r="G234" s="182"/>
      <c r="H234" s="175"/>
      <c r="I234" s="175"/>
      <c r="J234" s="172"/>
      <c r="K234" s="172"/>
      <c r="L234" s="312"/>
      <c r="M234" s="306"/>
      <c r="N234" s="306"/>
      <c r="O234" s="306"/>
      <c r="P234" s="166"/>
      <c r="Q234" s="294"/>
      <c r="R234" s="166"/>
      <c r="S234" s="166"/>
      <c r="T234" s="294"/>
      <c r="U234" s="166"/>
    </row>
    <row r="235" spans="1:21" s="13" customFormat="1" ht="24.95" customHeight="1">
      <c r="A235" s="14"/>
      <c r="B235" s="328"/>
      <c r="C235" s="172"/>
      <c r="D235" s="175"/>
      <c r="E235" s="180"/>
      <c r="F235" s="181"/>
      <c r="G235" s="182"/>
      <c r="H235" s="176"/>
      <c r="I235" s="176"/>
      <c r="J235" s="173"/>
      <c r="K235" s="173"/>
      <c r="L235" s="313"/>
      <c r="M235" s="307"/>
      <c r="N235" s="307"/>
      <c r="O235" s="307"/>
      <c r="P235" s="166"/>
      <c r="Q235" s="294"/>
      <c r="R235" s="166"/>
      <c r="S235" s="166"/>
      <c r="T235" s="294"/>
      <c r="U235" s="166"/>
    </row>
    <row r="236" spans="1:21" s="13" customFormat="1" ht="24.95" customHeight="1">
      <c r="A236" s="14"/>
      <c r="B236" s="329"/>
      <c r="C236" s="172"/>
      <c r="D236" s="175"/>
      <c r="E236" s="180"/>
      <c r="F236" s="181"/>
      <c r="G236" s="182"/>
      <c r="H236" s="325" t="s">
        <v>19</v>
      </c>
      <c r="I236" s="326"/>
      <c r="J236" s="326"/>
      <c r="K236" s="326"/>
      <c r="L236" s="327"/>
      <c r="M236" s="15">
        <f>SUM(M232:M234)</f>
        <v>116</v>
      </c>
      <c r="N236" s="15">
        <f>SUM(N232:N234)</f>
        <v>47</v>
      </c>
      <c r="O236" s="15">
        <f>SUM(O232:O234)</f>
        <v>37</v>
      </c>
      <c r="P236" s="167"/>
      <c r="Q236" s="295"/>
      <c r="R236" s="167"/>
      <c r="S236" s="167"/>
      <c r="T236" s="295"/>
      <c r="U236" s="167"/>
    </row>
    <row r="237" spans="1:21" ht="24.95" customHeight="1">
      <c r="B237" s="206" t="s">
        <v>26</v>
      </c>
      <c r="C237" s="207"/>
      <c r="D237" s="207"/>
      <c r="E237" s="207"/>
      <c r="F237" s="207"/>
      <c r="G237" s="207"/>
      <c r="H237" s="207"/>
      <c r="I237" s="207"/>
      <c r="J237" s="207"/>
      <c r="K237" s="207"/>
      <c r="L237" s="208"/>
      <c r="M237" s="7">
        <f>M236</f>
        <v>116</v>
      </c>
      <c r="N237" s="7">
        <f t="shared" ref="N237" si="14">N236</f>
        <v>47</v>
      </c>
      <c r="O237" s="7">
        <f>O236</f>
        <v>37</v>
      </c>
      <c r="P237" s="8"/>
      <c r="Q237" s="8"/>
      <c r="R237" s="69"/>
      <c r="S237" s="69"/>
      <c r="T237" s="71"/>
      <c r="U237" s="71"/>
    </row>
    <row r="238" spans="1:21" ht="24.95" customHeight="1">
      <c r="B238" s="292" t="s">
        <v>34</v>
      </c>
      <c r="C238" s="213" t="s">
        <v>124</v>
      </c>
      <c r="D238" s="334" t="s">
        <v>125</v>
      </c>
      <c r="E238" s="235" t="s">
        <v>126</v>
      </c>
      <c r="F238" s="235"/>
      <c r="G238" s="235"/>
      <c r="H238" s="212" t="s">
        <v>127</v>
      </c>
      <c r="I238" s="212" t="s">
        <v>128</v>
      </c>
      <c r="J238" s="213" t="s">
        <v>24</v>
      </c>
      <c r="K238" s="213" t="s">
        <v>25</v>
      </c>
      <c r="L238" s="20">
        <v>62.3994</v>
      </c>
      <c r="M238" s="51">
        <v>36</v>
      </c>
      <c r="N238" s="16">
        <v>4</v>
      </c>
      <c r="O238" s="16">
        <v>4</v>
      </c>
      <c r="P238" s="194" t="s">
        <v>269</v>
      </c>
      <c r="Q238" s="194" t="s">
        <v>270</v>
      </c>
      <c r="R238" s="194" t="s">
        <v>271</v>
      </c>
      <c r="S238" s="194" t="s">
        <v>42</v>
      </c>
      <c r="T238" s="314"/>
      <c r="U238" s="219" t="s">
        <v>316</v>
      </c>
    </row>
    <row r="239" spans="1:21" ht="24.95" customHeight="1">
      <c r="B239" s="233"/>
      <c r="C239" s="213"/>
      <c r="D239" s="334"/>
      <c r="E239" s="235"/>
      <c r="F239" s="235"/>
      <c r="G239" s="235"/>
      <c r="H239" s="212"/>
      <c r="I239" s="212"/>
      <c r="J239" s="213"/>
      <c r="K239" s="213"/>
      <c r="L239" s="52" t="s">
        <v>129</v>
      </c>
      <c r="M239" s="51">
        <v>4</v>
      </c>
      <c r="N239" s="16">
        <v>0</v>
      </c>
      <c r="O239" s="16">
        <v>0</v>
      </c>
      <c r="P239" s="194"/>
      <c r="Q239" s="194"/>
      <c r="R239" s="194"/>
      <c r="S239" s="194"/>
      <c r="T239" s="314"/>
      <c r="U239" s="303"/>
    </row>
    <row r="240" spans="1:21" ht="24.95" customHeight="1">
      <c r="B240" s="233"/>
      <c r="C240" s="213"/>
      <c r="D240" s="334"/>
      <c r="E240" s="235"/>
      <c r="F240" s="235"/>
      <c r="G240" s="235"/>
      <c r="H240" s="212"/>
      <c r="I240" s="212"/>
      <c r="J240" s="213"/>
      <c r="K240" s="213"/>
      <c r="L240" s="20">
        <v>66.043499999999995</v>
      </c>
      <c r="M240" s="51">
        <v>1</v>
      </c>
      <c r="N240" s="16">
        <v>1</v>
      </c>
      <c r="O240" s="16">
        <v>1</v>
      </c>
      <c r="P240" s="194"/>
      <c r="Q240" s="194"/>
      <c r="R240" s="194"/>
      <c r="S240" s="194"/>
      <c r="T240" s="314"/>
      <c r="U240" s="303"/>
    </row>
    <row r="241" spans="2:21" ht="24.95" customHeight="1">
      <c r="B241" s="233"/>
      <c r="C241" s="213"/>
      <c r="D241" s="334"/>
      <c r="E241" s="235"/>
      <c r="F241" s="235"/>
      <c r="G241" s="235"/>
      <c r="H241" s="212"/>
      <c r="I241" s="212"/>
      <c r="J241" s="213"/>
      <c r="K241" s="213"/>
      <c r="L241" s="20">
        <v>83.292199999999994</v>
      </c>
      <c r="M241" s="51">
        <v>3</v>
      </c>
      <c r="N241" s="16">
        <v>1</v>
      </c>
      <c r="O241" s="16">
        <v>1</v>
      </c>
      <c r="P241" s="194"/>
      <c r="Q241" s="194"/>
      <c r="R241" s="194"/>
      <c r="S241" s="194"/>
      <c r="T241" s="314"/>
      <c r="U241" s="303"/>
    </row>
    <row r="242" spans="2:21" ht="24.95" customHeight="1">
      <c r="B242" s="233"/>
      <c r="C242" s="213"/>
      <c r="D242" s="334"/>
      <c r="E242" s="235"/>
      <c r="F242" s="235"/>
      <c r="G242" s="235"/>
      <c r="H242" s="212"/>
      <c r="I242" s="212"/>
      <c r="J242" s="213"/>
      <c r="K242" s="213"/>
      <c r="L242" s="52" t="s">
        <v>130</v>
      </c>
      <c r="M242" s="51">
        <v>2</v>
      </c>
      <c r="N242" s="16">
        <v>1</v>
      </c>
      <c r="O242" s="16">
        <v>1</v>
      </c>
      <c r="P242" s="194"/>
      <c r="Q242" s="194"/>
      <c r="R242" s="194"/>
      <c r="S242" s="194"/>
      <c r="T242" s="314"/>
      <c r="U242" s="303"/>
    </row>
    <row r="243" spans="2:21" ht="24.95" customHeight="1">
      <c r="B243" s="233"/>
      <c r="C243" s="213"/>
      <c r="D243" s="334"/>
      <c r="E243" s="235"/>
      <c r="F243" s="235"/>
      <c r="G243" s="235"/>
      <c r="H243" s="212"/>
      <c r="I243" s="212"/>
      <c r="J243" s="213"/>
      <c r="K243" s="213"/>
      <c r="L243" s="52" t="s">
        <v>131</v>
      </c>
      <c r="M243" s="51">
        <v>2</v>
      </c>
      <c r="N243" s="16">
        <v>1</v>
      </c>
      <c r="O243" s="16">
        <v>1</v>
      </c>
      <c r="P243" s="194"/>
      <c r="Q243" s="194"/>
      <c r="R243" s="194"/>
      <c r="S243" s="194"/>
      <c r="T243" s="314"/>
      <c r="U243" s="303"/>
    </row>
    <row r="244" spans="2:21" ht="24.95" customHeight="1">
      <c r="B244" s="233"/>
      <c r="C244" s="213"/>
      <c r="D244" s="334"/>
      <c r="E244" s="235"/>
      <c r="F244" s="235"/>
      <c r="G244" s="235"/>
      <c r="H244" s="212"/>
      <c r="I244" s="212"/>
      <c r="J244" s="213"/>
      <c r="K244" s="213"/>
      <c r="L244" s="52" t="s">
        <v>132</v>
      </c>
      <c r="M244" s="51">
        <v>2</v>
      </c>
      <c r="N244" s="16">
        <v>1</v>
      </c>
      <c r="O244" s="16">
        <v>1</v>
      </c>
      <c r="P244" s="194"/>
      <c r="Q244" s="194"/>
      <c r="R244" s="194"/>
      <c r="S244" s="194"/>
      <c r="T244" s="314"/>
      <c r="U244" s="303"/>
    </row>
    <row r="245" spans="2:21" ht="24.95" customHeight="1">
      <c r="B245" s="233"/>
      <c r="C245" s="213"/>
      <c r="D245" s="334"/>
      <c r="E245" s="235"/>
      <c r="F245" s="235"/>
      <c r="G245" s="235"/>
      <c r="H245" s="212"/>
      <c r="I245" s="212"/>
      <c r="J245" s="213"/>
      <c r="K245" s="213"/>
      <c r="L245" s="20">
        <v>82.477699999999999</v>
      </c>
      <c r="M245" s="51">
        <v>25</v>
      </c>
      <c r="N245" s="16">
        <v>4</v>
      </c>
      <c r="O245" s="16">
        <v>4</v>
      </c>
      <c r="P245" s="194"/>
      <c r="Q245" s="194"/>
      <c r="R245" s="194"/>
      <c r="S245" s="194"/>
      <c r="T245" s="314"/>
      <c r="U245" s="303"/>
    </row>
    <row r="246" spans="2:21" ht="24.95" customHeight="1">
      <c r="B246" s="233"/>
      <c r="C246" s="213"/>
      <c r="D246" s="334"/>
      <c r="E246" s="235"/>
      <c r="F246" s="235"/>
      <c r="G246" s="235"/>
      <c r="H246" s="212"/>
      <c r="I246" s="212"/>
      <c r="J246" s="213"/>
      <c r="K246" s="213"/>
      <c r="L246" s="52" t="s">
        <v>133</v>
      </c>
      <c r="M246" s="51">
        <v>4</v>
      </c>
      <c r="N246" s="16">
        <v>2</v>
      </c>
      <c r="O246" s="16">
        <v>2</v>
      </c>
      <c r="P246" s="194"/>
      <c r="Q246" s="194"/>
      <c r="R246" s="194"/>
      <c r="S246" s="194"/>
      <c r="T246" s="314"/>
      <c r="U246" s="303"/>
    </row>
    <row r="247" spans="2:21" ht="24.95" customHeight="1">
      <c r="B247" s="233"/>
      <c r="C247" s="213"/>
      <c r="D247" s="334"/>
      <c r="E247" s="235"/>
      <c r="F247" s="235"/>
      <c r="G247" s="235"/>
      <c r="H247" s="169" t="s">
        <v>19</v>
      </c>
      <c r="I247" s="169"/>
      <c r="J247" s="169"/>
      <c r="K247" s="169"/>
      <c r="L247" s="169"/>
      <c r="M247" s="46">
        <f>SUM(M238:M246)</f>
        <v>79</v>
      </c>
      <c r="N247" s="15">
        <f>SUM(N238:N246)</f>
        <v>15</v>
      </c>
      <c r="O247" s="15">
        <f>SUM(O238:O246)</f>
        <v>15</v>
      </c>
      <c r="P247" s="194"/>
      <c r="Q247" s="194"/>
      <c r="R247" s="194"/>
      <c r="S247" s="194"/>
      <c r="T247" s="314"/>
      <c r="U247" s="303"/>
    </row>
    <row r="248" spans="2:21" ht="24.95" customHeight="1">
      <c r="B248" s="233"/>
      <c r="C248" s="213"/>
      <c r="D248" s="321" t="s">
        <v>134</v>
      </c>
      <c r="E248" s="330" t="s">
        <v>135</v>
      </c>
      <c r="F248" s="330"/>
      <c r="G248" s="330"/>
      <c r="H248" s="200" t="s">
        <v>136</v>
      </c>
      <c r="I248" s="200" t="s">
        <v>137</v>
      </c>
      <c r="J248" s="201" t="s">
        <v>24</v>
      </c>
      <c r="K248" s="201" t="s">
        <v>25</v>
      </c>
      <c r="L248" s="53">
        <v>84.655199999999994</v>
      </c>
      <c r="M248" s="51">
        <v>12</v>
      </c>
      <c r="N248" s="16">
        <v>7</v>
      </c>
      <c r="O248" s="16">
        <v>7</v>
      </c>
      <c r="P248" s="194" t="s">
        <v>272</v>
      </c>
      <c r="Q248" s="194" t="s">
        <v>273</v>
      </c>
      <c r="R248" s="194" t="s">
        <v>274</v>
      </c>
      <c r="S248" s="194" t="s">
        <v>42</v>
      </c>
      <c r="T248" s="314"/>
      <c r="U248" s="219" t="s">
        <v>316</v>
      </c>
    </row>
    <row r="249" spans="2:21" ht="24.95" customHeight="1">
      <c r="B249" s="233"/>
      <c r="C249" s="213"/>
      <c r="D249" s="321"/>
      <c r="E249" s="330"/>
      <c r="F249" s="330"/>
      <c r="G249" s="330"/>
      <c r="H249" s="200"/>
      <c r="I249" s="200"/>
      <c r="J249" s="201"/>
      <c r="K249" s="201"/>
      <c r="L249" s="54">
        <v>84.962299999999999</v>
      </c>
      <c r="M249" s="51">
        <v>4</v>
      </c>
      <c r="N249" s="16">
        <v>0</v>
      </c>
      <c r="O249" s="16">
        <v>0</v>
      </c>
      <c r="P249" s="194"/>
      <c r="Q249" s="194"/>
      <c r="R249" s="194"/>
      <c r="S249" s="194"/>
      <c r="T249" s="314"/>
      <c r="U249" s="303"/>
    </row>
    <row r="250" spans="2:21" ht="24.95" customHeight="1">
      <c r="B250" s="233"/>
      <c r="C250" s="213"/>
      <c r="D250" s="321"/>
      <c r="E250" s="330"/>
      <c r="F250" s="330"/>
      <c r="G250" s="330"/>
      <c r="H250" s="200"/>
      <c r="I250" s="200"/>
      <c r="J250" s="201"/>
      <c r="K250" s="201"/>
      <c r="L250" s="54">
        <v>124.2529</v>
      </c>
      <c r="M250" s="51">
        <v>4</v>
      </c>
      <c r="N250" s="16">
        <v>0</v>
      </c>
      <c r="O250" s="16">
        <v>0</v>
      </c>
      <c r="P250" s="194"/>
      <c r="Q250" s="194"/>
      <c r="R250" s="194"/>
      <c r="S250" s="194"/>
      <c r="T250" s="314"/>
      <c r="U250" s="303"/>
    </row>
    <row r="251" spans="2:21" ht="24.95" customHeight="1">
      <c r="B251" s="233"/>
      <c r="C251" s="213"/>
      <c r="D251" s="321"/>
      <c r="E251" s="330"/>
      <c r="F251" s="330"/>
      <c r="G251" s="330"/>
      <c r="H251" s="200"/>
      <c r="I251" s="200"/>
      <c r="J251" s="201"/>
      <c r="K251" s="201"/>
      <c r="L251" s="54">
        <v>146.9255</v>
      </c>
      <c r="M251" s="51">
        <v>8</v>
      </c>
      <c r="N251" s="16">
        <v>5</v>
      </c>
      <c r="O251" s="16">
        <v>5</v>
      </c>
      <c r="P251" s="194"/>
      <c r="Q251" s="194"/>
      <c r="R251" s="194"/>
      <c r="S251" s="194"/>
      <c r="T251" s="314"/>
      <c r="U251" s="303"/>
    </row>
    <row r="252" spans="2:21" ht="24.95" customHeight="1">
      <c r="B252" s="233"/>
      <c r="C252" s="213"/>
      <c r="D252" s="321"/>
      <c r="E252" s="330"/>
      <c r="F252" s="330"/>
      <c r="G252" s="330"/>
      <c r="H252" s="200"/>
      <c r="I252" s="200"/>
      <c r="J252" s="201"/>
      <c r="K252" s="201"/>
      <c r="L252" s="54">
        <v>173.36619999999999</v>
      </c>
      <c r="M252" s="51">
        <v>4</v>
      </c>
      <c r="N252" s="16">
        <v>4</v>
      </c>
      <c r="O252" s="16">
        <v>4</v>
      </c>
      <c r="P252" s="194"/>
      <c r="Q252" s="194"/>
      <c r="R252" s="194"/>
      <c r="S252" s="194"/>
      <c r="T252" s="314"/>
      <c r="U252" s="303"/>
    </row>
    <row r="253" spans="2:21" ht="24.95" customHeight="1">
      <c r="B253" s="234"/>
      <c r="C253" s="213"/>
      <c r="D253" s="321"/>
      <c r="E253" s="330"/>
      <c r="F253" s="330"/>
      <c r="G253" s="330"/>
      <c r="H253" s="169" t="s">
        <v>19</v>
      </c>
      <c r="I253" s="169"/>
      <c r="J253" s="169"/>
      <c r="K253" s="169"/>
      <c r="L253" s="169"/>
      <c r="M253" s="46">
        <f>SUM(M248:M252)</f>
        <v>32</v>
      </c>
      <c r="N253" s="15">
        <f>SUM(N248:N252)</f>
        <v>16</v>
      </c>
      <c r="O253" s="15">
        <f>SUM(O248:O252)</f>
        <v>16</v>
      </c>
      <c r="P253" s="194"/>
      <c r="Q253" s="194"/>
      <c r="R253" s="194"/>
      <c r="S253" s="194"/>
      <c r="T253" s="314"/>
      <c r="U253" s="303"/>
    </row>
    <row r="254" spans="2:21" ht="24.95" customHeight="1">
      <c r="B254" s="331" t="s">
        <v>26</v>
      </c>
      <c r="C254" s="332"/>
      <c r="D254" s="332"/>
      <c r="E254" s="332"/>
      <c r="F254" s="332"/>
      <c r="G254" s="332"/>
      <c r="H254" s="332"/>
      <c r="I254" s="332"/>
      <c r="J254" s="332"/>
      <c r="K254" s="332"/>
      <c r="L254" s="333"/>
      <c r="M254" s="55">
        <f>M247+M253</f>
        <v>111</v>
      </c>
      <c r="N254" s="55">
        <f t="shared" ref="N254" si="15">N247+N253</f>
        <v>31</v>
      </c>
      <c r="O254" s="55">
        <f>O247+O253</f>
        <v>31</v>
      </c>
      <c r="P254" s="8"/>
      <c r="Q254" s="8"/>
      <c r="R254" s="70"/>
      <c r="S254" s="70"/>
      <c r="T254" s="71"/>
      <c r="U254" s="71"/>
    </row>
    <row r="255" spans="2:21" ht="24.95" customHeight="1">
      <c r="B255" s="292" t="s">
        <v>113</v>
      </c>
      <c r="C255" s="213" t="s">
        <v>139</v>
      </c>
      <c r="D255" s="321" t="s">
        <v>140</v>
      </c>
      <c r="E255" s="330" t="s">
        <v>142</v>
      </c>
      <c r="F255" s="330"/>
      <c r="G255" s="330"/>
      <c r="H255" s="200" t="s">
        <v>144</v>
      </c>
      <c r="I255" s="200" t="s">
        <v>145</v>
      </c>
      <c r="J255" s="201" t="s">
        <v>37</v>
      </c>
      <c r="K255" s="201" t="s">
        <v>38</v>
      </c>
      <c r="L255" s="54">
        <v>61.1</v>
      </c>
      <c r="M255" s="51">
        <v>24</v>
      </c>
      <c r="N255" s="16">
        <v>20</v>
      </c>
      <c r="O255" s="16">
        <v>22</v>
      </c>
      <c r="P255" s="194" t="s">
        <v>148</v>
      </c>
      <c r="Q255" s="194" t="s">
        <v>150</v>
      </c>
      <c r="R255" s="194" t="s">
        <v>148</v>
      </c>
      <c r="S255" s="194" t="s">
        <v>151</v>
      </c>
      <c r="T255" s="314"/>
      <c r="U255" s="219" t="s">
        <v>316</v>
      </c>
    </row>
    <row r="256" spans="2:21" ht="24.95" customHeight="1">
      <c r="B256" s="233"/>
      <c r="C256" s="213"/>
      <c r="D256" s="321"/>
      <c r="E256" s="330"/>
      <c r="F256" s="330"/>
      <c r="G256" s="330"/>
      <c r="H256" s="200"/>
      <c r="I256" s="200"/>
      <c r="J256" s="201"/>
      <c r="K256" s="201"/>
      <c r="L256" s="54">
        <v>62.8</v>
      </c>
      <c r="M256" s="51">
        <v>8</v>
      </c>
      <c r="N256" s="16">
        <v>8</v>
      </c>
      <c r="O256" s="16">
        <v>7</v>
      </c>
      <c r="P256" s="194"/>
      <c r="Q256" s="194"/>
      <c r="R256" s="194"/>
      <c r="S256" s="194"/>
      <c r="T256" s="314"/>
      <c r="U256" s="303"/>
    </row>
    <row r="257" spans="2:21" ht="24.95" customHeight="1">
      <c r="B257" s="233"/>
      <c r="C257" s="213"/>
      <c r="D257" s="321"/>
      <c r="E257" s="330"/>
      <c r="F257" s="330"/>
      <c r="G257" s="330"/>
      <c r="H257" s="200"/>
      <c r="I257" s="200"/>
      <c r="J257" s="201"/>
      <c r="K257" s="201"/>
      <c r="L257" s="54">
        <v>72.2</v>
      </c>
      <c r="M257" s="51">
        <v>16</v>
      </c>
      <c r="N257" s="16">
        <v>8</v>
      </c>
      <c r="O257" s="16">
        <v>15</v>
      </c>
      <c r="P257" s="194"/>
      <c r="Q257" s="194"/>
      <c r="R257" s="194"/>
      <c r="S257" s="194"/>
      <c r="T257" s="314"/>
      <c r="U257" s="303"/>
    </row>
    <row r="258" spans="2:21" ht="24.95" customHeight="1">
      <c r="B258" s="233"/>
      <c r="C258" s="213"/>
      <c r="D258" s="321"/>
      <c r="E258" s="330"/>
      <c r="F258" s="330"/>
      <c r="G258" s="330"/>
      <c r="H258" s="169" t="s">
        <v>19</v>
      </c>
      <c r="I258" s="169"/>
      <c r="J258" s="169"/>
      <c r="K258" s="169"/>
      <c r="L258" s="169"/>
      <c r="M258" s="46">
        <f>SUM(M255:M257)</f>
        <v>48</v>
      </c>
      <c r="N258" s="15">
        <f>SUM(N255:N257)</f>
        <v>36</v>
      </c>
      <c r="O258" s="15">
        <f>SUM(O255:O257)</f>
        <v>44</v>
      </c>
      <c r="P258" s="194"/>
      <c r="Q258" s="194"/>
      <c r="R258" s="194"/>
      <c r="S258" s="194"/>
      <c r="T258" s="314"/>
      <c r="U258" s="303"/>
    </row>
    <row r="259" spans="2:21" ht="24.95" customHeight="1">
      <c r="B259" s="233"/>
      <c r="C259" s="213"/>
      <c r="D259" s="321" t="s">
        <v>141</v>
      </c>
      <c r="E259" s="330" t="s">
        <v>143</v>
      </c>
      <c r="F259" s="330"/>
      <c r="G259" s="330"/>
      <c r="H259" s="200" t="s">
        <v>147</v>
      </c>
      <c r="I259" s="200" t="s">
        <v>146</v>
      </c>
      <c r="J259" s="201" t="s">
        <v>37</v>
      </c>
      <c r="K259" s="201" t="s">
        <v>38</v>
      </c>
      <c r="L259" s="53">
        <v>78.650000000000006</v>
      </c>
      <c r="M259" s="51">
        <v>28</v>
      </c>
      <c r="N259" s="16">
        <v>0</v>
      </c>
      <c r="O259" s="16">
        <v>0</v>
      </c>
      <c r="P259" s="194" t="s">
        <v>149</v>
      </c>
      <c r="Q259" s="194" t="s">
        <v>150</v>
      </c>
      <c r="R259" s="194" t="s">
        <v>149</v>
      </c>
      <c r="S259" s="194" t="s">
        <v>151</v>
      </c>
      <c r="T259" s="314"/>
      <c r="U259" s="219" t="s">
        <v>316</v>
      </c>
    </row>
    <row r="260" spans="2:21" ht="24.95" customHeight="1">
      <c r="B260" s="233"/>
      <c r="C260" s="213"/>
      <c r="D260" s="321"/>
      <c r="E260" s="330"/>
      <c r="F260" s="330"/>
      <c r="G260" s="330"/>
      <c r="H260" s="201"/>
      <c r="I260" s="200"/>
      <c r="J260" s="201"/>
      <c r="K260" s="201"/>
      <c r="L260" s="53">
        <v>84.95</v>
      </c>
      <c r="M260" s="51">
        <v>14</v>
      </c>
      <c r="N260" s="16">
        <v>0</v>
      </c>
      <c r="O260" s="16">
        <v>0</v>
      </c>
      <c r="P260" s="194"/>
      <c r="Q260" s="194"/>
      <c r="R260" s="194"/>
      <c r="S260" s="194"/>
      <c r="T260" s="314"/>
      <c r="U260" s="303"/>
    </row>
    <row r="261" spans="2:21" ht="24.95" customHeight="1">
      <c r="B261" s="233"/>
      <c r="C261" s="213"/>
      <c r="D261" s="321"/>
      <c r="E261" s="330"/>
      <c r="F261" s="330"/>
      <c r="G261" s="330"/>
      <c r="H261" s="201"/>
      <c r="I261" s="201"/>
      <c r="J261" s="201"/>
      <c r="K261" s="201"/>
      <c r="L261" s="53">
        <v>84.83</v>
      </c>
      <c r="M261" s="51">
        <v>14</v>
      </c>
      <c r="N261" s="16">
        <v>4</v>
      </c>
      <c r="O261" s="16">
        <v>4</v>
      </c>
      <c r="P261" s="194"/>
      <c r="Q261" s="194"/>
      <c r="R261" s="194"/>
      <c r="S261" s="194"/>
      <c r="T261" s="314"/>
      <c r="U261" s="303"/>
    </row>
    <row r="262" spans="2:21" ht="24.95" customHeight="1">
      <c r="B262" s="233"/>
      <c r="C262" s="213"/>
      <c r="D262" s="321"/>
      <c r="E262" s="330"/>
      <c r="F262" s="330"/>
      <c r="G262" s="330"/>
      <c r="H262" s="201"/>
      <c r="I262" s="201"/>
      <c r="J262" s="201"/>
      <c r="K262" s="201"/>
      <c r="L262" s="53">
        <v>84.61</v>
      </c>
      <c r="M262" s="51">
        <v>14</v>
      </c>
      <c r="N262" s="16">
        <v>0</v>
      </c>
      <c r="O262" s="16">
        <v>0</v>
      </c>
      <c r="P262" s="194"/>
      <c r="Q262" s="194"/>
      <c r="R262" s="194"/>
      <c r="S262" s="194"/>
      <c r="T262" s="314"/>
      <c r="U262" s="303"/>
    </row>
    <row r="263" spans="2:21" ht="24.95" customHeight="1">
      <c r="B263" s="234"/>
      <c r="C263" s="213"/>
      <c r="D263" s="321"/>
      <c r="E263" s="330"/>
      <c r="F263" s="330"/>
      <c r="G263" s="330"/>
      <c r="H263" s="169" t="s">
        <v>19</v>
      </c>
      <c r="I263" s="169"/>
      <c r="J263" s="169"/>
      <c r="K263" s="169"/>
      <c r="L263" s="169"/>
      <c r="M263" s="46">
        <f>SUM(M259:M262)</f>
        <v>70</v>
      </c>
      <c r="N263" s="46">
        <f t="shared" ref="N263:O263" si="16">SUM(N259:N262)</f>
        <v>4</v>
      </c>
      <c r="O263" s="46">
        <f t="shared" si="16"/>
        <v>4</v>
      </c>
      <c r="P263" s="194"/>
      <c r="Q263" s="194"/>
      <c r="R263" s="194"/>
      <c r="S263" s="194"/>
      <c r="T263" s="314"/>
      <c r="U263" s="303"/>
    </row>
    <row r="264" spans="2:21" ht="24.95" customHeight="1">
      <c r="B264" s="206" t="s">
        <v>26</v>
      </c>
      <c r="C264" s="207"/>
      <c r="D264" s="207"/>
      <c r="E264" s="207"/>
      <c r="F264" s="207"/>
      <c r="G264" s="207"/>
      <c r="H264" s="207"/>
      <c r="I264" s="207"/>
      <c r="J264" s="207"/>
      <c r="K264" s="207"/>
      <c r="L264" s="208"/>
      <c r="M264" s="55">
        <f>M263+M258</f>
        <v>118</v>
      </c>
      <c r="N264" s="55">
        <f t="shared" ref="N264:O264" si="17">N263+N258</f>
        <v>40</v>
      </c>
      <c r="O264" s="55">
        <f t="shared" si="17"/>
        <v>48</v>
      </c>
      <c r="P264" s="8"/>
      <c r="Q264" s="8"/>
      <c r="R264" s="70"/>
      <c r="S264" s="70"/>
      <c r="T264" s="71"/>
      <c r="U264" s="71"/>
    </row>
    <row r="267" spans="2:21">
      <c r="M267" s="56">
        <f>M264+M254+M237+M223+M203+M174+M168+M154+M116+M231+M36</f>
        <v>23852</v>
      </c>
      <c r="N267" s="56">
        <f>N264+N254+N237+N223+N203+N174+N168+N154+N116+N231+N36</f>
        <v>2727</v>
      </c>
      <c r="O267" s="56">
        <f>O264+O254+O237+O223+O203+O174+O168+O154+O116+O231+O36</f>
        <v>2730</v>
      </c>
    </row>
    <row r="274" spans="15:15">
      <c r="O274" s="56">
        <f>O267-N267</f>
        <v>3</v>
      </c>
    </row>
  </sheetData>
  <mergeCells count="705">
    <mergeCell ref="N10:O14"/>
    <mergeCell ref="N28:O34"/>
    <mergeCell ref="N24:O26"/>
    <mergeCell ref="N16:O22"/>
    <mergeCell ref="N81:O81"/>
    <mergeCell ref="N83:O89"/>
    <mergeCell ref="N91:O99"/>
    <mergeCell ref="N101:O109"/>
    <mergeCell ref="N208:O215"/>
    <mergeCell ref="E141:G143"/>
    <mergeCell ref="K141:K142"/>
    <mergeCell ref="U141:U144"/>
    <mergeCell ref="H143:K143"/>
    <mergeCell ref="E144:G144"/>
    <mergeCell ref="H144:K144"/>
    <mergeCell ref="K150:K152"/>
    <mergeCell ref="H150:H152"/>
    <mergeCell ref="I150:I152"/>
    <mergeCell ref="J150:J152"/>
    <mergeCell ref="P150:P153"/>
    <mergeCell ref="Q150:Q153"/>
    <mergeCell ref="R150:R153"/>
    <mergeCell ref="S150:S153"/>
    <mergeCell ref="T150:T153"/>
    <mergeCell ref="J145:J148"/>
    <mergeCell ref="P145:P149"/>
    <mergeCell ref="Q145:Q149"/>
    <mergeCell ref="R145:R149"/>
    <mergeCell ref="S145:S149"/>
    <mergeCell ref="T145:T149"/>
    <mergeCell ref="H145:H148"/>
    <mergeCell ref="I145:I148"/>
    <mergeCell ref="U150:U153"/>
    <mergeCell ref="H153:L153"/>
    <mergeCell ref="U138:U140"/>
    <mergeCell ref="H140:K140"/>
    <mergeCell ref="R138:R140"/>
    <mergeCell ref="S138:S140"/>
    <mergeCell ref="U128:U131"/>
    <mergeCell ref="H131:K131"/>
    <mergeCell ref="D132:D134"/>
    <mergeCell ref="E132:G134"/>
    <mergeCell ref="K132:K133"/>
    <mergeCell ref="U132:U134"/>
    <mergeCell ref="H134:K134"/>
    <mergeCell ref="D135:D137"/>
    <mergeCell ref="E135:G137"/>
    <mergeCell ref="K135:K136"/>
    <mergeCell ref="U135:U137"/>
    <mergeCell ref="H137:K137"/>
    <mergeCell ref="K128:K130"/>
    <mergeCell ref="D150:D153"/>
    <mergeCell ref="E150:G153"/>
    <mergeCell ref="D145:D149"/>
    <mergeCell ref="E145:G149"/>
    <mergeCell ref="K145:K148"/>
    <mergeCell ref="U145:U149"/>
    <mergeCell ref="U117:U119"/>
    <mergeCell ref="H119:L119"/>
    <mergeCell ref="D120:D123"/>
    <mergeCell ref="E120:G123"/>
    <mergeCell ref="K120:K122"/>
    <mergeCell ref="U120:U123"/>
    <mergeCell ref="H123:L123"/>
    <mergeCell ref="D124:D127"/>
    <mergeCell ref="E124:G127"/>
    <mergeCell ref="K124:K126"/>
    <mergeCell ref="U124:U127"/>
    <mergeCell ref="H127:L127"/>
    <mergeCell ref="K117:K118"/>
    <mergeCell ref="Q124:Q127"/>
    <mergeCell ref="R124:R127"/>
    <mergeCell ref="S124:S127"/>
    <mergeCell ref="T124:T127"/>
    <mergeCell ref="H149:K149"/>
    <mergeCell ref="T138:T140"/>
    <mergeCell ref="H141:H142"/>
    <mergeCell ref="I141:I142"/>
    <mergeCell ref="J141:J142"/>
    <mergeCell ref="P141:P144"/>
    <mergeCell ref="Q141:Q144"/>
    <mergeCell ref="R141:R144"/>
    <mergeCell ref="S141:S144"/>
    <mergeCell ref="T141:T144"/>
    <mergeCell ref="H138:H139"/>
    <mergeCell ref="I138:I139"/>
    <mergeCell ref="J138:J139"/>
    <mergeCell ref="P138:P140"/>
    <mergeCell ref="Q138:Q140"/>
    <mergeCell ref="K138:K139"/>
    <mergeCell ref="Q132:Q134"/>
    <mergeCell ref="R132:R134"/>
    <mergeCell ref="S132:S134"/>
    <mergeCell ref="T132:T134"/>
    <mergeCell ref="H135:H136"/>
    <mergeCell ref="I135:I136"/>
    <mergeCell ref="J135:J136"/>
    <mergeCell ref="P135:P137"/>
    <mergeCell ref="Q135:Q137"/>
    <mergeCell ref="R135:R137"/>
    <mergeCell ref="S135:S137"/>
    <mergeCell ref="T135:T137"/>
    <mergeCell ref="Q128:Q131"/>
    <mergeCell ref="R128:R131"/>
    <mergeCell ref="S128:S131"/>
    <mergeCell ref="T128:T131"/>
    <mergeCell ref="Q117:Q119"/>
    <mergeCell ref="R117:R119"/>
    <mergeCell ref="S117:S119"/>
    <mergeCell ref="T117:T119"/>
    <mergeCell ref="H120:H122"/>
    <mergeCell ref="I120:I122"/>
    <mergeCell ref="J120:J122"/>
    <mergeCell ref="P120:P123"/>
    <mergeCell ref="Q120:Q123"/>
    <mergeCell ref="R120:R123"/>
    <mergeCell ref="S120:S123"/>
    <mergeCell ref="T120:T123"/>
    <mergeCell ref="B117:B153"/>
    <mergeCell ref="H117:H118"/>
    <mergeCell ref="I117:I118"/>
    <mergeCell ref="J117:J118"/>
    <mergeCell ref="P117:P119"/>
    <mergeCell ref="H124:H126"/>
    <mergeCell ref="I124:I126"/>
    <mergeCell ref="J124:J126"/>
    <mergeCell ref="P124:P127"/>
    <mergeCell ref="H132:H133"/>
    <mergeCell ref="I132:I133"/>
    <mergeCell ref="J132:J133"/>
    <mergeCell ref="H128:H130"/>
    <mergeCell ref="I128:I130"/>
    <mergeCell ref="J128:J130"/>
    <mergeCell ref="P128:P131"/>
    <mergeCell ref="P132:P134"/>
    <mergeCell ref="C117:C153"/>
    <mergeCell ref="D117:D119"/>
    <mergeCell ref="E117:G119"/>
    <mergeCell ref="D128:D131"/>
    <mergeCell ref="E128:G131"/>
    <mergeCell ref="D138:D144"/>
    <mergeCell ref="E138:G140"/>
    <mergeCell ref="B254:L254"/>
    <mergeCell ref="P155:P159"/>
    <mergeCell ref="P169:P173"/>
    <mergeCell ref="P224:P226"/>
    <mergeCell ref="H224:H225"/>
    <mergeCell ref="D248:D253"/>
    <mergeCell ref="E248:G253"/>
    <mergeCell ref="H248:H252"/>
    <mergeCell ref="B223:L223"/>
    <mergeCell ref="B204:B222"/>
    <mergeCell ref="B203:L203"/>
    <mergeCell ref="J188:J192"/>
    <mergeCell ref="K188:K192"/>
    <mergeCell ref="E194:G198"/>
    <mergeCell ref="H194:H197"/>
    <mergeCell ref="I194:I197"/>
    <mergeCell ref="C238:C253"/>
    <mergeCell ref="D238:D247"/>
    <mergeCell ref="E238:G247"/>
    <mergeCell ref="H238:H246"/>
    <mergeCell ref="I238:I246"/>
    <mergeCell ref="J238:J246"/>
    <mergeCell ref="K238:K246"/>
    <mergeCell ref="P238:P247"/>
    <mergeCell ref="B255:B263"/>
    <mergeCell ref="T232:T236"/>
    <mergeCell ref="U232:U236"/>
    <mergeCell ref="H236:L236"/>
    <mergeCell ref="B231:L231"/>
    <mergeCell ref="B232:B236"/>
    <mergeCell ref="R227:R230"/>
    <mergeCell ref="Q232:Q236"/>
    <mergeCell ref="R232:R236"/>
    <mergeCell ref="S232:S236"/>
    <mergeCell ref="U255:U258"/>
    <mergeCell ref="C255:C263"/>
    <mergeCell ref="Q259:Q263"/>
    <mergeCell ref="R259:R263"/>
    <mergeCell ref="D259:D263"/>
    <mergeCell ref="E259:G263"/>
    <mergeCell ref="H259:H262"/>
    <mergeCell ref="I259:I262"/>
    <mergeCell ref="J259:J262"/>
    <mergeCell ref="K259:K262"/>
    <mergeCell ref="P259:P263"/>
    <mergeCell ref="H263:L263"/>
    <mergeCell ref="P227:P230"/>
    <mergeCell ref="E255:G258"/>
    <mergeCell ref="U181:U184"/>
    <mergeCell ref="U188:U193"/>
    <mergeCell ref="R188:R193"/>
    <mergeCell ref="S188:S193"/>
    <mergeCell ref="S175:S180"/>
    <mergeCell ref="P181:P184"/>
    <mergeCell ref="S208:S216"/>
    <mergeCell ref="D255:D258"/>
    <mergeCell ref="H232:H235"/>
    <mergeCell ref="I232:I235"/>
    <mergeCell ref="J232:J235"/>
    <mergeCell ref="K232:K235"/>
    <mergeCell ref="P232:P236"/>
    <mergeCell ref="T188:T193"/>
    <mergeCell ref="R175:R180"/>
    <mergeCell ref="T185:T187"/>
    <mergeCell ref="Q188:Q193"/>
    <mergeCell ref="T181:T184"/>
    <mergeCell ref="U185:U187"/>
    <mergeCell ref="H187:L187"/>
    <mergeCell ref="U224:U230"/>
    <mergeCell ref="P175:P180"/>
    <mergeCell ref="T204:T207"/>
    <mergeCell ref="U204:U207"/>
    <mergeCell ref="R169:R173"/>
    <mergeCell ref="S169:S173"/>
    <mergeCell ref="T169:T173"/>
    <mergeCell ref="U169:U173"/>
    <mergeCell ref="Q155:Q159"/>
    <mergeCell ref="R155:R159"/>
    <mergeCell ref="S155:S159"/>
    <mergeCell ref="T155:T159"/>
    <mergeCell ref="U155:U159"/>
    <mergeCell ref="S160:S162"/>
    <mergeCell ref="S163:S167"/>
    <mergeCell ref="T163:T167"/>
    <mergeCell ref="B264:L264"/>
    <mergeCell ref="T10:T15"/>
    <mergeCell ref="U10:U15"/>
    <mergeCell ref="H15:L15"/>
    <mergeCell ref="E16:G23"/>
    <mergeCell ref="H16:H22"/>
    <mergeCell ref="I16:I22"/>
    <mergeCell ref="J16:J22"/>
    <mergeCell ref="K16:K22"/>
    <mergeCell ref="P16:P23"/>
    <mergeCell ref="Q16:Q23"/>
    <mergeCell ref="R16:R23"/>
    <mergeCell ref="S16:S23"/>
    <mergeCell ref="T16:T23"/>
    <mergeCell ref="U16:U23"/>
    <mergeCell ref="H23:L23"/>
    <mergeCell ref="E10:G15"/>
    <mergeCell ref="T255:T258"/>
    <mergeCell ref="T208:T216"/>
    <mergeCell ref="S259:S263"/>
    <mergeCell ref="T259:T263"/>
    <mergeCell ref="U259:U263"/>
    <mergeCell ref="T227:T230"/>
    <mergeCell ref="Q169:Q173"/>
    <mergeCell ref="H255:H257"/>
    <mergeCell ref="I255:I257"/>
    <mergeCell ref="J255:J257"/>
    <mergeCell ref="K255:K257"/>
    <mergeCell ref="P255:P258"/>
    <mergeCell ref="Q255:Q258"/>
    <mergeCell ref="R255:R258"/>
    <mergeCell ref="S255:S258"/>
    <mergeCell ref="H258:L258"/>
    <mergeCell ref="U248:U253"/>
    <mergeCell ref="T248:T253"/>
    <mergeCell ref="U238:U247"/>
    <mergeCell ref="T238:T247"/>
    <mergeCell ref="I248:I252"/>
    <mergeCell ref="J248:J252"/>
    <mergeCell ref="K248:K252"/>
    <mergeCell ref="P248:P253"/>
    <mergeCell ref="Q248:Q253"/>
    <mergeCell ref="R248:R253"/>
    <mergeCell ref="S248:S253"/>
    <mergeCell ref="H253:L253"/>
    <mergeCell ref="R238:R247"/>
    <mergeCell ref="S238:S247"/>
    <mergeCell ref="Q238:Q247"/>
    <mergeCell ref="H247:L247"/>
    <mergeCell ref="C232:C236"/>
    <mergeCell ref="D232:D236"/>
    <mergeCell ref="E232:G236"/>
    <mergeCell ref="N232:N235"/>
    <mergeCell ref="T224:T226"/>
    <mergeCell ref="H226:L226"/>
    <mergeCell ref="K227:K229"/>
    <mergeCell ref="R224:R226"/>
    <mergeCell ref="S224:S226"/>
    <mergeCell ref="L232:L235"/>
    <mergeCell ref="M232:M235"/>
    <mergeCell ref="O232:O235"/>
    <mergeCell ref="P204:P207"/>
    <mergeCell ref="Q204:Q207"/>
    <mergeCell ref="R204:R207"/>
    <mergeCell ref="H204:H206"/>
    <mergeCell ref="C224:C230"/>
    <mergeCell ref="D224:D226"/>
    <mergeCell ref="E224:G226"/>
    <mergeCell ref="D227:D230"/>
    <mergeCell ref="E227:G230"/>
    <mergeCell ref="N217:O221"/>
    <mergeCell ref="I208:I215"/>
    <mergeCell ref="J208:J215"/>
    <mergeCell ref="R208:R216"/>
    <mergeCell ref="I217:I221"/>
    <mergeCell ref="B237:L237"/>
    <mergeCell ref="I227:I229"/>
    <mergeCell ref="J227:J229"/>
    <mergeCell ref="B238:B253"/>
    <mergeCell ref="S204:S207"/>
    <mergeCell ref="B224:B230"/>
    <mergeCell ref="I224:I225"/>
    <mergeCell ref="J224:J225"/>
    <mergeCell ref="C204:C222"/>
    <mergeCell ref="H230:L230"/>
    <mergeCell ref="Q227:Q230"/>
    <mergeCell ref="K224:K225"/>
    <mergeCell ref="H227:H229"/>
    <mergeCell ref="J217:J221"/>
    <mergeCell ref="D204:D207"/>
    <mergeCell ref="S227:S230"/>
    <mergeCell ref="H217:H221"/>
    <mergeCell ref="H207:L207"/>
    <mergeCell ref="E204:G207"/>
    <mergeCell ref="K204:K206"/>
    <mergeCell ref="Q185:Q187"/>
    <mergeCell ref="D185:D187"/>
    <mergeCell ref="E185:G187"/>
    <mergeCell ref="H180:L180"/>
    <mergeCell ref="I204:I206"/>
    <mergeCell ref="J204:J206"/>
    <mergeCell ref="Q224:Q226"/>
    <mergeCell ref="V208:V216"/>
    <mergeCell ref="H216:L216"/>
    <mergeCell ref="D217:D222"/>
    <mergeCell ref="E217:G222"/>
    <mergeCell ref="K217:K221"/>
    <mergeCell ref="V217:V222"/>
    <mergeCell ref="H222:L222"/>
    <mergeCell ref="P217:P222"/>
    <mergeCell ref="Q217:Q222"/>
    <mergeCell ref="R217:R222"/>
    <mergeCell ref="S217:S222"/>
    <mergeCell ref="T217:T222"/>
    <mergeCell ref="U217:U222"/>
    <mergeCell ref="D208:D216"/>
    <mergeCell ref="E208:G216"/>
    <mergeCell ref="K208:K215"/>
    <mergeCell ref="H208:H215"/>
    <mergeCell ref="A5:A36"/>
    <mergeCell ref="B36:L36"/>
    <mergeCell ref="B5:B35"/>
    <mergeCell ref="C5:C35"/>
    <mergeCell ref="P208:P216"/>
    <mergeCell ref="Q208:Q216"/>
    <mergeCell ref="U208:U216"/>
    <mergeCell ref="C175:C202"/>
    <mergeCell ref="B175:B202"/>
    <mergeCell ref="D188:D193"/>
    <mergeCell ref="K181:K183"/>
    <mergeCell ref="H185:H186"/>
    <mergeCell ref="E181:G184"/>
    <mergeCell ref="I185:I186"/>
    <mergeCell ref="J185:J186"/>
    <mergeCell ref="K185:K186"/>
    <mergeCell ref="H188:H192"/>
    <mergeCell ref="I188:I192"/>
    <mergeCell ref="E188:G193"/>
    <mergeCell ref="Q181:Q184"/>
    <mergeCell ref="R181:R184"/>
    <mergeCell ref="S181:S184"/>
    <mergeCell ref="S185:S187"/>
    <mergeCell ref="P185:P187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A3:A4"/>
    <mergeCell ref="B3:B4"/>
    <mergeCell ref="D3:D4"/>
    <mergeCell ref="D5:D35"/>
    <mergeCell ref="E5:G9"/>
    <mergeCell ref="K5:K8"/>
    <mergeCell ref="J5:J8"/>
    <mergeCell ref="I5:I8"/>
    <mergeCell ref="E28:G35"/>
    <mergeCell ref="H28:H34"/>
    <mergeCell ref="I28:I34"/>
    <mergeCell ref="J28:J34"/>
    <mergeCell ref="K28:K34"/>
    <mergeCell ref="H35:L35"/>
    <mergeCell ref="H10:H14"/>
    <mergeCell ref="H9:L9"/>
    <mergeCell ref="H24:H26"/>
    <mergeCell ref="I24:I26"/>
    <mergeCell ref="J24:J26"/>
    <mergeCell ref="K24:K26"/>
    <mergeCell ref="H27:L27"/>
    <mergeCell ref="H5:H8"/>
    <mergeCell ref="K10:K14"/>
    <mergeCell ref="J10:J14"/>
    <mergeCell ref="I10:I14"/>
    <mergeCell ref="U2:U4"/>
    <mergeCell ref="I3:I4"/>
    <mergeCell ref="J3:J4"/>
    <mergeCell ref="N3:O3"/>
    <mergeCell ref="T2:T4"/>
    <mergeCell ref="U5:U9"/>
    <mergeCell ref="T5:T9"/>
    <mergeCell ref="R5:R9"/>
    <mergeCell ref="Q5:Q9"/>
    <mergeCell ref="P5:P9"/>
    <mergeCell ref="S5:S9"/>
    <mergeCell ref="N5:O8"/>
    <mergeCell ref="A155:A168"/>
    <mergeCell ref="D155:D159"/>
    <mergeCell ref="E155:G159"/>
    <mergeCell ref="D160:D162"/>
    <mergeCell ref="E160:G162"/>
    <mergeCell ref="B168:L168"/>
    <mergeCell ref="H155:H158"/>
    <mergeCell ref="I155:I158"/>
    <mergeCell ref="J155:J158"/>
    <mergeCell ref="K155:K158"/>
    <mergeCell ref="J160:J161"/>
    <mergeCell ref="K160:K161"/>
    <mergeCell ref="D163:D167"/>
    <mergeCell ref="E163:G167"/>
    <mergeCell ref="H163:H166"/>
    <mergeCell ref="I163:I166"/>
    <mergeCell ref="J163:J166"/>
    <mergeCell ref="H159:L159"/>
    <mergeCell ref="Q175:Q180"/>
    <mergeCell ref="D175:D184"/>
    <mergeCell ref="U175:U180"/>
    <mergeCell ref="T175:T180"/>
    <mergeCell ref="R185:R187"/>
    <mergeCell ref="P188:P193"/>
    <mergeCell ref="D199:D202"/>
    <mergeCell ref="E199:G202"/>
    <mergeCell ref="H199:H201"/>
    <mergeCell ref="I199:I201"/>
    <mergeCell ref="J199:J201"/>
    <mergeCell ref="K199:K201"/>
    <mergeCell ref="D194:D198"/>
    <mergeCell ref="E175:G180"/>
    <mergeCell ref="H175:H179"/>
    <mergeCell ref="H193:L193"/>
    <mergeCell ref="J175:J179"/>
    <mergeCell ref="K175:K179"/>
    <mergeCell ref="I175:I179"/>
    <mergeCell ref="H181:H183"/>
    <mergeCell ref="I181:I183"/>
    <mergeCell ref="J181:J183"/>
    <mergeCell ref="H184:L184"/>
    <mergeCell ref="P199:P202"/>
    <mergeCell ref="B169:B173"/>
    <mergeCell ref="C169:C173"/>
    <mergeCell ref="B174:L174"/>
    <mergeCell ref="D169:D173"/>
    <mergeCell ref="E169:G173"/>
    <mergeCell ref="H169:H172"/>
    <mergeCell ref="I169:I172"/>
    <mergeCell ref="J169:J172"/>
    <mergeCell ref="K169:K172"/>
    <mergeCell ref="H173:L173"/>
    <mergeCell ref="S199:S202"/>
    <mergeCell ref="T199:T202"/>
    <mergeCell ref="U199:U202"/>
    <mergeCell ref="H202:L202"/>
    <mergeCell ref="P194:P198"/>
    <mergeCell ref="Q194:Q198"/>
    <mergeCell ref="R194:R198"/>
    <mergeCell ref="S194:S198"/>
    <mergeCell ref="T194:T198"/>
    <mergeCell ref="U194:U198"/>
    <mergeCell ref="J194:J197"/>
    <mergeCell ref="K194:K197"/>
    <mergeCell ref="H198:L198"/>
    <mergeCell ref="Q199:Q202"/>
    <mergeCell ref="R199:R202"/>
    <mergeCell ref="P163:P167"/>
    <mergeCell ref="Q163:Q167"/>
    <mergeCell ref="R163:R167"/>
    <mergeCell ref="U163:U167"/>
    <mergeCell ref="H167:L167"/>
    <mergeCell ref="R160:R162"/>
    <mergeCell ref="K163:K166"/>
    <mergeCell ref="T160:T162"/>
    <mergeCell ref="U160:U162"/>
    <mergeCell ref="P160:P162"/>
    <mergeCell ref="H162:L162"/>
    <mergeCell ref="Q160:Q162"/>
    <mergeCell ref="B154:L154"/>
    <mergeCell ref="B155:B167"/>
    <mergeCell ref="C155:C167"/>
    <mergeCell ref="H160:H161"/>
    <mergeCell ref="I160:I161"/>
    <mergeCell ref="T28:T35"/>
    <mergeCell ref="U28:U35"/>
    <mergeCell ref="V28:V35"/>
    <mergeCell ref="E24:G27"/>
    <mergeCell ref="P24:P27"/>
    <mergeCell ref="Q24:Q27"/>
    <mergeCell ref="R24:R27"/>
    <mergeCell ref="S24:S27"/>
    <mergeCell ref="T24:T27"/>
    <mergeCell ref="U24:U27"/>
    <mergeCell ref="V24:V27"/>
    <mergeCell ref="S28:S35"/>
    <mergeCell ref="Q28:Q35"/>
    <mergeCell ref="P28:P35"/>
    <mergeCell ref="R81:R82"/>
    <mergeCell ref="S81:S82"/>
    <mergeCell ref="T81:T82"/>
    <mergeCell ref="B116:L116"/>
    <mergeCell ref="J46:J51"/>
    <mergeCell ref="V5:V9"/>
    <mergeCell ref="R10:R15"/>
    <mergeCell ref="V16:V23"/>
    <mergeCell ref="R28:R35"/>
    <mergeCell ref="K46:K51"/>
    <mergeCell ref="P46:P52"/>
    <mergeCell ref="Q46:Q52"/>
    <mergeCell ref="R53:R57"/>
    <mergeCell ref="S53:S57"/>
    <mergeCell ref="T53:T57"/>
    <mergeCell ref="U53:U57"/>
    <mergeCell ref="V10:V15"/>
    <mergeCell ref="R46:R52"/>
    <mergeCell ref="S46:S52"/>
    <mergeCell ref="T46:T52"/>
    <mergeCell ref="U46:U52"/>
    <mergeCell ref="H52:L52"/>
    <mergeCell ref="J53:J56"/>
    <mergeCell ref="K53:K56"/>
    <mergeCell ref="P53:P57"/>
    <mergeCell ref="Q53:Q57"/>
    <mergeCell ref="P10:P15"/>
    <mergeCell ref="Q10:Q15"/>
    <mergeCell ref="S10:S15"/>
    <mergeCell ref="AL37:AO37"/>
    <mergeCell ref="C42:C45"/>
    <mergeCell ref="D42:D45"/>
    <mergeCell ref="E42:G45"/>
    <mergeCell ref="H42:H44"/>
    <mergeCell ref="I42:I44"/>
    <mergeCell ref="J42:J44"/>
    <mergeCell ref="K42:K44"/>
    <mergeCell ref="P42:P45"/>
    <mergeCell ref="Q42:Q45"/>
    <mergeCell ref="R42:R45"/>
    <mergeCell ref="S42:S45"/>
    <mergeCell ref="T42:T45"/>
    <mergeCell ref="U42:U45"/>
    <mergeCell ref="H45:L45"/>
    <mergeCell ref="C37:C41"/>
    <mergeCell ref="D37:D41"/>
    <mergeCell ref="W37:Z37"/>
    <mergeCell ref="AB37:AE37"/>
    <mergeCell ref="AG37:AJ37"/>
    <mergeCell ref="C46:C52"/>
    <mergeCell ref="D46:D52"/>
    <mergeCell ref="E46:G52"/>
    <mergeCell ref="H46:H51"/>
    <mergeCell ref="I46:I51"/>
    <mergeCell ref="C53:C57"/>
    <mergeCell ref="D53:D57"/>
    <mergeCell ref="E53:G57"/>
    <mergeCell ref="H53:H56"/>
    <mergeCell ref="I53:I56"/>
    <mergeCell ref="H57:L57"/>
    <mergeCell ref="W57:X57"/>
    <mergeCell ref="AC57:AD57"/>
    <mergeCell ref="AE57:AJ57"/>
    <mergeCell ref="AL57:AM57"/>
    <mergeCell ref="AQ57:AR57"/>
    <mergeCell ref="D58:D63"/>
    <mergeCell ref="E58:G63"/>
    <mergeCell ref="H58:H62"/>
    <mergeCell ref="I58:I62"/>
    <mergeCell ref="J58:J62"/>
    <mergeCell ref="K58:K62"/>
    <mergeCell ref="P58:P63"/>
    <mergeCell ref="Q58:Q63"/>
    <mergeCell ref="R58:R63"/>
    <mergeCell ref="S58:S63"/>
    <mergeCell ref="T58:T63"/>
    <mergeCell ref="U58:U63"/>
    <mergeCell ref="H63:L63"/>
    <mergeCell ref="T37:T41"/>
    <mergeCell ref="U37:U41"/>
    <mergeCell ref="H41:L41"/>
    <mergeCell ref="S64:S69"/>
    <mergeCell ref="T64:T69"/>
    <mergeCell ref="U64:U69"/>
    <mergeCell ref="H69:L69"/>
    <mergeCell ref="S70:S80"/>
    <mergeCell ref="T70:T80"/>
    <mergeCell ref="U70:U80"/>
    <mergeCell ref="H70:H79"/>
    <mergeCell ref="I70:I79"/>
    <mergeCell ref="J70:J79"/>
    <mergeCell ref="K70:K79"/>
    <mergeCell ref="P70:P80"/>
    <mergeCell ref="Q70:Q80"/>
    <mergeCell ref="R70:R80"/>
    <mergeCell ref="H80:L80"/>
    <mergeCell ref="H64:H68"/>
    <mergeCell ref="I64:I68"/>
    <mergeCell ref="J64:J68"/>
    <mergeCell ref="K64:K68"/>
    <mergeCell ref="P64:P69"/>
    <mergeCell ref="Q64:Q69"/>
    <mergeCell ref="E37:G41"/>
    <mergeCell ref="H37:H40"/>
    <mergeCell ref="I37:I40"/>
    <mergeCell ref="J37:J40"/>
    <mergeCell ref="K37:K40"/>
    <mergeCell ref="P37:P41"/>
    <mergeCell ref="Q37:Q41"/>
    <mergeCell ref="R37:R41"/>
    <mergeCell ref="S37:S41"/>
    <mergeCell ref="C58:C63"/>
    <mergeCell ref="C64:C69"/>
    <mergeCell ref="C70:C80"/>
    <mergeCell ref="C81:C82"/>
    <mergeCell ref="D81:D82"/>
    <mergeCell ref="E81:G82"/>
    <mergeCell ref="P81:P82"/>
    <mergeCell ref="Q81:Q82"/>
    <mergeCell ref="U81:U82"/>
    <mergeCell ref="H82:L82"/>
    <mergeCell ref="D70:D80"/>
    <mergeCell ref="E70:G80"/>
    <mergeCell ref="D64:D69"/>
    <mergeCell ref="E64:G69"/>
    <mergeCell ref="R64:R69"/>
    <mergeCell ref="S83:S90"/>
    <mergeCell ref="T83:T90"/>
    <mergeCell ref="U83:U90"/>
    <mergeCell ref="H90:L90"/>
    <mergeCell ref="C83:C90"/>
    <mergeCell ref="D83:D90"/>
    <mergeCell ref="E83:G90"/>
    <mergeCell ref="H83:H89"/>
    <mergeCell ref="I83:I89"/>
    <mergeCell ref="J83:J89"/>
    <mergeCell ref="K83:K89"/>
    <mergeCell ref="P83:P90"/>
    <mergeCell ref="C111:C115"/>
    <mergeCell ref="D111:D115"/>
    <mergeCell ref="E111:G115"/>
    <mergeCell ref="H111:H114"/>
    <mergeCell ref="I111:I114"/>
    <mergeCell ref="J111:J114"/>
    <mergeCell ref="K111:K114"/>
    <mergeCell ref="P111:P115"/>
    <mergeCell ref="B37:B115"/>
    <mergeCell ref="H100:L100"/>
    <mergeCell ref="C101:C110"/>
    <mergeCell ref="D101:D110"/>
    <mergeCell ref="E101:G110"/>
    <mergeCell ref="H101:H109"/>
    <mergeCell ref="I101:I109"/>
    <mergeCell ref="J101:J109"/>
    <mergeCell ref="K101:K109"/>
    <mergeCell ref="P101:P110"/>
    <mergeCell ref="H110:L110"/>
    <mergeCell ref="C91:C100"/>
    <mergeCell ref="D91:D100"/>
    <mergeCell ref="E91:G100"/>
    <mergeCell ref="H91:H99"/>
    <mergeCell ref="I91:I99"/>
    <mergeCell ref="Q111:Q115"/>
    <mergeCell ref="R111:R115"/>
    <mergeCell ref="S111:S115"/>
    <mergeCell ref="T111:T115"/>
    <mergeCell ref="U111:U115"/>
    <mergeCell ref="H115:L115"/>
    <mergeCell ref="V101:V110"/>
    <mergeCell ref="V91:V100"/>
    <mergeCell ref="V83:V90"/>
    <mergeCell ref="Q91:Q100"/>
    <mergeCell ref="R91:R100"/>
    <mergeCell ref="S91:S100"/>
    <mergeCell ref="T91:T100"/>
    <mergeCell ref="U91:U100"/>
    <mergeCell ref="Q101:Q110"/>
    <mergeCell ref="R101:R110"/>
    <mergeCell ref="S101:S110"/>
    <mergeCell ref="T101:T110"/>
    <mergeCell ref="U101:U110"/>
    <mergeCell ref="J91:J99"/>
    <mergeCell ref="K91:K99"/>
    <mergeCell ref="P91:P100"/>
    <mergeCell ref="Q83:Q90"/>
    <mergeCell ref="R83:R90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2" manualBreakCount="2">
    <brk id="82" max="20" man="1"/>
    <brk id="18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2022-08-16T06:59:39Z</dcterms:modified>
</cp:coreProperties>
</file>